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gorov_es\Downloads\"/>
    </mc:Choice>
  </mc:AlternateContent>
  <xr:revisionPtr revIDLastSave="0" documentId="13_ncr:1_{5F1D14DD-F6AB-4416-8E42-72D5BF922672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на печать" sheetId="1" state="hidden" r:id="rId1"/>
    <sheet name="План мероприятий на 2025г." sheetId="4" r:id="rId2"/>
    <sheet name="Корп МСП" sheetId="5" state="hidden" r:id="rId3"/>
    <sheet name="мнение ДФ" sheetId="2" state="hidden" r:id="rId4"/>
    <sheet name="данные от ГРБС" sheetId="3" state="hidden" r:id="rId5"/>
  </sheets>
  <definedNames>
    <definedName name="_xlnm.Print_Titles" localSheetId="0">'на печать'!$2:$3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3" l="1"/>
  <c r="D44" i="3" s="1"/>
  <c r="C45" i="3"/>
  <c r="C44" i="3" s="1"/>
  <c r="F44" i="3"/>
  <c r="E44" i="3"/>
  <c r="D30" i="3"/>
  <c r="E30" i="3" s="1"/>
  <c r="F26" i="3"/>
  <c r="E26" i="3"/>
  <c r="F23" i="3"/>
  <c r="E23" i="3"/>
  <c r="D23" i="3"/>
  <c r="C23" i="3"/>
  <c r="C21" i="3"/>
  <c r="C20" i="3" s="1"/>
  <c r="F18" i="3"/>
  <c r="E16" i="3"/>
  <c r="F14" i="3"/>
  <c r="D14" i="3"/>
  <c r="D8" i="3" s="1"/>
  <c r="D7" i="3" s="1"/>
  <c r="F13" i="3"/>
  <c r="E13" i="3"/>
  <c r="E12" i="3"/>
  <c r="E9" i="3" s="1"/>
  <c r="E11" i="3"/>
  <c r="F11" i="3" s="1"/>
  <c r="D10" i="3"/>
  <c r="C10" i="3"/>
  <c r="D9" i="3"/>
  <c r="C9" i="3"/>
  <c r="E8" i="3"/>
  <c r="E7" i="3" s="1"/>
  <c r="C8" i="3"/>
  <c r="C7" i="3"/>
  <c r="D45" i="2"/>
  <c r="D44" i="2" s="1"/>
  <c r="C45" i="2"/>
  <c r="F44" i="2"/>
  <c r="E44" i="2"/>
  <c r="C44" i="2"/>
  <c r="I41" i="2"/>
  <c r="H41" i="2"/>
  <c r="H38" i="2"/>
  <c r="H37" i="2"/>
  <c r="H36" i="2"/>
  <c r="H34" i="2"/>
  <c r="D30" i="2"/>
  <c r="D21" i="2" s="1"/>
  <c r="D20" i="2" s="1"/>
  <c r="E26" i="2"/>
  <c r="F26" i="2" s="1"/>
  <c r="F23" i="2"/>
  <c r="E23" i="2"/>
  <c r="D23" i="2"/>
  <c r="C23" i="2"/>
  <c r="C21" i="2"/>
  <c r="C20" i="2" s="1"/>
  <c r="F18" i="2"/>
  <c r="E16" i="2"/>
  <c r="F14" i="2"/>
  <c r="D14" i="2"/>
  <c r="D8" i="2" s="1"/>
  <c r="D7" i="2" s="1"/>
  <c r="E13" i="2"/>
  <c r="F13" i="2" s="1"/>
  <c r="F12" i="2"/>
  <c r="E12" i="2"/>
  <c r="E9" i="2" s="1"/>
  <c r="E7" i="2" s="1"/>
  <c r="J11" i="2"/>
  <c r="F11" i="2"/>
  <c r="E11" i="2"/>
  <c r="E10" i="2"/>
  <c r="D10" i="2"/>
  <c r="C10" i="2"/>
  <c r="F9" i="2"/>
  <c r="D9" i="2"/>
  <c r="C9" i="2"/>
  <c r="C7" i="2" s="1"/>
  <c r="E8" i="2"/>
  <c r="C8" i="2"/>
  <c r="U65" i="1"/>
  <c r="U64" i="1" s="1"/>
  <c r="Q65" i="1"/>
  <c r="M65" i="1"/>
  <c r="I65" i="1"/>
  <c r="H65" i="1" s="1"/>
  <c r="C65" i="1"/>
  <c r="X64" i="1"/>
  <c r="W64" i="1"/>
  <c r="V64" i="1"/>
  <c r="T64" i="1"/>
  <c r="S64" i="1"/>
  <c r="R64" i="1"/>
  <c r="Q64" i="1"/>
  <c r="P64" i="1"/>
  <c r="O64" i="1"/>
  <c r="O57" i="1" s="1"/>
  <c r="O56" i="1" s="1"/>
  <c r="N64" i="1"/>
  <c r="M64" i="1"/>
  <c r="L64" i="1"/>
  <c r="K64" i="1"/>
  <c r="J64" i="1"/>
  <c r="I64" i="1"/>
  <c r="G64" i="1"/>
  <c r="F64" i="1"/>
  <c r="C64" i="1" s="1"/>
  <c r="E64" i="1"/>
  <c r="D64" i="1"/>
  <c r="U63" i="1"/>
  <c r="Q63" i="1"/>
  <c r="M63" i="1"/>
  <c r="I63" i="1"/>
  <c r="H63" i="1" s="1"/>
  <c r="C63" i="1"/>
  <c r="U62" i="1"/>
  <c r="Q62" i="1"/>
  <c r="M62" i="1"/>
  <c r="I62" i="1"/>
  <c r="H62" i="1" s="1"/>
  <c r="C62" i="1"/>
  <c r="U61" i="1"/>
  <c r="Q61" i="1"/>
  <c r="M61" i="1"/>
  <c r="I61" i="1"/>
  <c r="H61" i="1" s="1"/>
  <c r="C61" i="1"/>
  <c r="U60" i="1"/>
  <c r="U59" i="1" s="1"/>
  <c r="U57" i="1" s="1"/>
  <c r="U56" i="1" s="1"/>
  <c r="Q60" i="1"/>
  <c r="M60" i="1"/>
  <c r="M59" i="1" s="1"/>
  <c r="M57" i="1" s="1"/>
  <c r="M56" i="1" s="1"/>
  <c r="I60" i="1"/>
  <c r="H60" i="1" s="1"/>
  <c r="C60" i="1"/>
  <c r="X59" i="1"/>
  <c r="X57" i="1" s="1"/>
  <c r="X56" i="1" s="1"/>
  <c r="W59" i="1"/>
  <c r="V59" i="1"/>
  <c r="V57" i="1" s="1"/>
  <c r="V56" i="1" s="1"/>
  <c r="T59" i="1"/>
  <c r="S59" i="1"/>
  <c r="S57" i="1" s="1"/>
  <c r="S56" i="1" s="1"/>
  <c r="R59" i="1"/>
  <c r="R57" i="1" s="1"/>
  <c r="R56" i="1" s="1"/>
  <c r="Q59" i="1"/>
  <c r="P59" i="1"/>
  <c r="P57" i="1" s="1"/>
  <c r="P56" i="1" s="1"/>
  <c r="O59" i="1"/>
  <c r="N59" i="1"/>
  <c r="L59" i="1"/>
  <c r="L57" i="1" s="1"/>
  <c r="L56" i="1" s="1"/>
  <c r="K59" i="1"/>
  <c r="J59" i="1"/>
  <c r="J57" i="1" s="1"/>
  <c r="J56" i="1" s="1"/>
  <c r="I59" i="1"/>
  <c r="G59" i="1"/>
  <c r="G57" i="1" s="1"/>
  <c r="G56" i="1" s="1"/>
  <c r="F59" i="1"/>
  <c r="F57" i="1" s="1"/>
  <c r="F56" i="1" s="1"/>
  <c r="E59" i="1"/>
  <c r="D59" i="1"/>
  <c r="D57" i="1" s="1"/>
  <c r="D56" i="1" s="1"/>
  <c r="W57" i="1"/>
  <c r="W56" i="1" s="1"/>
  <c r="T57" i="1"/>
  <c r="T56" i="1" s="1"/>
  <c r="Q57" i="1"/>
  <c r="Q56" i="1" s="1"/>
  <c r="N57" i="1"/>
  <c r="N56" i="1" s="1"/>
  <c r="K57" i="1"/>
  <c r="K56" i="1" s="1"/>
  <c r="E57" i="1"/>
  <c r="E56" i="1" s="1"/>
  <c r="U54" i="1"/>
  <c r="U53" i="1" s="1"/>
  <c r="U41" i="1" s="1"/>
  <c r="U40" i="1" s="1"/>
  <c r="Q54" i="1"/>
  <c r="M54" i="1"/>
  <c r="M53" i="1" s="1"/>
  <c r="I54" i="1"/>
  <c r="H54" i="1" s="1"/>
  <c r="C54" i="1"/>
  <c r="X53" i="1"/>
  <c r="W53" i="1"/>
  <c r="V53" i="1"/>
  <c r="T53" i="1"/>
  <c r="S53" i="1"/>
  <c r="R53" i="1"/>
  <c r="Q53" i="1"/>
  <c r="P53" i="1"/>
  <c r="O53" i="1"/>
  <c r="N53" i="1"/>
  <c r="L53" i="1"/>
  <c r="K53" i="1"/>
  <c r="J53" i="1"/>
  <c r="I53" i="1"/>
  <c r="G53" i="1"/>
  <c r="F53" i="1"/>
  <c r="E53" i="1"/>
  <c r="D53" i="1"/>
  <c r="C53" i="1" s="1"/>
  <c r="U52" i="1"/>
  <c r="Q52" i="1"/>
  <c r="M52" i="1"/>
  <c r="I52" i="1"/>
  <c r="H52" i="1"/>
  <c r="C52" i="1"/>
  <c r="U51" i="1"/>
  <c r="Q51" i="1"/>
  <c r="M51" i="1"/>
  <c r="I51" i="1"/>
  <c r="H51" i="1"/>
  <c r="C51" i="1"/>
  <c r="U50" i="1"/>
  <c r="Q50" i="1"/>
  <c r="M50" i="1"/>
  <c r="I50" i="1"/>
  <c r="H50" i="1"/>
  <c r="C50" i="1"/>
  <c r="U49" i="1"/>
  <c r="Q49" i="1"/>
  <c r="M49" i="1"/>
  <c r="I49" i="1"/>
  <c r="H49" i="1"/>
  <c r="C49" i="1"/>
  <c r="U48" i="1"/>
  <c r="Q48" i="1"/>
  <c r="M48" i="1"/>
  <c r="M47" i="1" s="1"/>
  <c r="H47" i="1" s="1"/>
  <c r="I48" i="1"/>
  <c r="H48" i="1"/>
  <c r="C48" i="1"/>
  <c r="X47" i="1"/>
  <c r="W47" i="1"/>
  <c r="V47" i="1"/>
  <c r="U47" i="1"/>
  <c r="T47" i="1"/>
  <c r="T41" i="1" s="1"/>
  <c r="T40" i="1" s="1"/>
  <c r="S47" i="1"/>
  <c r="R47" i="1"/>
  <c r="Q47" i="1"/>
  <c r="P47" i="1"/>
  <c r="O47" i="1"/>
  <c r="N47" i="1"/>
  <c r="N41" i="1" s="1"/>
  <c r="N40" i="1" s="1"/>
  <c r="L47" i="1"/>
  <c r="K47" i="1"/>
  <c r="J47" i="1"/>
  <c r="I47" i="1"/>
  <c r="G47" i="1"/>
  <c r="F47" i="1"/>
  <c r="E47" i="1"/>
  <c r="C47" i="1" s="1"/>
  <c r="D47" i="1"/>
  <c r="H45" i="1"/>
  <c r="H43" i="1" s="1"/>
  <c r="C45" i="1"/>
  <c r="H44" i="1"/>
  <c r="C44" i="1"/>
  <c r="X43" i="1"/>
  <c r="W43" i="1"/>
  <c r="W41" i="1" s="1"/>
  <c r="W40" i="1" s="1"/>
  <c r="V43" i="1"/>
  <c r="V41" i="1" s="1"/>
  <c r="V40" i="1" s="1"/>
  <c r="U43" i="1"/>
  <c r="T43" i="1"/>
  <c r="S43" i="1"/>
  <c r="S41" i="1" s="1"/>
  <c r="S40" i="1" s="1"/>
  <c r="R43" i="1"/>
  <c r="Q43" i="1"/>
  <c r="Q41" i="1" s="1"/>
  <c r="Q40" i="1" s="1"/>
  <c r="P43" i="1"/>
  <c r="P41" i="1" s="1"/>
  <c r="P40" i="1" s="1"/>
  <c r="O43" i="1"/>
  <c r="N43" i="1"/>
  <c r="M43" i="1"/>
  <c r="M41" i="1" s="1"/>
  <c r="M40" i="1" s="1"/>
  <c r="L43" i="1"/>
  <c r="K43" i="1"/>
  <c r="K41" i="1" s="1"/>
  <c r="K40" i="1" s="1"/>
  <c r="J43" i="1"/>
  <c r="J41" i="1" s="1"/>
  <c r="J40" i="1" s="1"/>
  <c r="I43" i="1"/>
  <c r="G43" i="1"/>
  <c r="G41" i="1" s="1"/>
  <c r="G40" i="1" s="1"/>
  <c r="F43" i="1"/>
  <c r="E43" i="1"/>
  <c r="E41" i="1" s="1"/>
  <c r="E40" i="1" s="1"/>
  <c r="D43" i="1"/>
  <c r="D41" i="1" s="1"/>
  <c r="D40" i="1" s="1"/>
  <c r="H42" i="1"/>
  <c r="X41" i="1"/>
  <c r="X40" i="1" s="1"/>
  <c r="R41" i="1"/>
  <c r="R40" i="1" s="1"/>
  <c r="O41" i="1"/>
  <c r="O40" i="1" s="1"/>
  <c r="L41" i="1"/>
  <c r="L40" i="1" s="1"/>
  <c r="I41" i="1"/>
  <c r="I40" i="1" s="1"/>
  <c r="F41" i="1"/>
  <c r="F40" i="1" s="1"/>
  <c r="U38" i="1"/>
  <c r="U37" i="1" s="1"/>
  <c r="Q38" i="1"/>
  <c r="Q37" i="1" s="1"/>
  <c r="M38" i="1"/>
  <c r="I38" i="1"/>
  <c r="C38" i="1"/>
  <c r="X37" i="1"/>
  <c r="W37" i="1"/>
  <c r="V37" i="1"/>
  <c r="T37" i="1"/>
  <c r="S37" i="1"/>
  <c r="R37" i="1"/>
  <c r="P37" i="1"/>
  <c r="O37" i="1"/>
  <c r="N37" i="1"/>
  <c r="M37" i="1"/>
  <c r="L37" i="1"/>
  <c r="K37" i="1"/>
  <c r="J37" i="1"/>
  <c r="I37" i="1"/>
  <c r="G37" i="1"/>
  <c r="F37" i="1"/>
  <c r="E37" i="1"/>
  <c r="C37" i="1" s="1"/>
  <c r="D37" i="1"/>
  <c r="U36" i="1"/>
  <c r="Q36" i="1"/>
  <c r="M36" i="1"/>
  <c r="I36" i="1"/>
  <c r="H36" i="1" s="1"/>
  <c r="C36" i="1"/>
  <c r="U35" i="1"/>
  <c r="Q35" i="1"/>
  <c r="M35" i="1"/>
  <c r="I35" i="1"/>
  <c r="H35" i="1" s="1"/>
  <c r="C35" i="1"/>
  <c r="U34" i="1"/>
  <c r="Q34" i="1"/>
  <c r="M34" i="1"/>
  <c r="M33" i="1" s="1"/>
  <c r="I34" i="1"/>
  <c r="H34" i="1" s="1"/>
  <c r="C34" i="1"/>
  <c r="X33" i="1"/>
  <c r="W33" i="1"/>
  <c r="V33" i="1"/>
  <c r="U33" i="1"/>
  <c r="T33" i="1"/>
  <c r="S33" i="1"/>
  <c r="R33" i="1"/>
  <c r="Q33" i="1"/>
  <c r="P33" i="1"/>
  <c r="O33" i="1"/>
  <c r="N33" i="1"/>
  <c r="L33" i="1"/>
  <c r="K33" i="1"/>
  <c r="J33" i="1"/>
  <c r="I33" i="1"/>
  <c r="G33" i="1"/>
  <c r="F33" i="1"/>
  <c r="E33" i="1"/>
  <c r="D33" i="1"/>
  <c r="C33" i="1"/>
  <c r="U32" i="1"/>
  <c r="Q32" i="1"/>
  <c r="M32" i="1"/>
  <c r="H32" i="1" s="1"/>
  <c r="I32" i="1"/>
  <c r="C32" i="1"/>
  <c r="U31" i="1"/>
  <c r="Q31" i="1"/>
  <c r="M31" i="1"/>
  <c r="H31" i="1" s="1"/>
  <c r="I31" i="1"/>
  <c r="C31" i="1"/>
  <c r="X30" i="1"/>
  <c r="W30" i="1"/>
  <c r="V30" i="1"/>
  <c r="V20" i="1" s="1"/>
  <c r="V19" i="1" s="1"/>
  <c r="U30" i="1"/>
  <c r="T30" i="1"/>
  <c r="S30" i="1"/>
  <c r="R30" i="1"/>
  <c r="Q30" i="1"/>
  <c r="P30" i="1"/>
  <c r="P20" i="1" s="1"/>
  <c r="P19" i="1" s="1"/>
  <c r="O30" i="1"/>
  <c r="N30" i="1"/>
  <c r="M30" i="1"/>
  <c r="H30" i="1" s="1"/>
  <c r="L30" i="1"/>
  <c r="K30" i="1"/>
  <c r="J30" i="1"/>
  <c r="J20" i="1" s="1"/>
  <c r="J19" i="1" s="1"/>
  <c r="I30" i="1"/>
  <c r="G30" i="1"/>
  <c r="F30" i="1"/>
  <c r="E30" i="1"/>
  <c r="D30" i="1"/>
  <c r="C30" i="1" s="1"/>
  <c r="U29" i="1"/>
  <c r="Q29" i="1"/>
  <c r="H29" i="1" s="1"/>
  <c r="M29" i="1"/>
  <c r="I29" i="1"/>
  <c r="C29" i="1"/>
  <c r="U28" i="1"/>
  <c r="Q28" i="1"/>
  <c r="H28" i="1" s="1"/>
  <c r="M28" i="1"/>
  <c r="I28" i="1"/>
  <c r="C28" i="1"/>
  <c r="U27" i="1"/>
  <c r="Q27" i="1"/>
  <c r="H27" i="1" s="1"/>
  <c r="M27" i="1"/>
  <c r="I27" i="1"/>
  <c r="C27" i="1"/>
  <c r="U26" i="1"/>
  <c r="Q26" i="1"/>
  <c r="H26" i="1" s="1"/>
  <c r="M26" i="1"/>
  <c r="I26" i="1"/>
  <c r="C26" i="1"/>
  <c r="U25" i="1"/>
  <c r="Q25" i="1"/>
  <c r="H25" i="1" s="1"/>
  <c r="M25" i="1"/>
  <c r="I25" i="1"/>
  <c r="C25" i="1"/>
  <c r="U24" i="1"/>
  <c r="Q24" i="1"/>
  <c r="H24" i="1" s="1"/>
  <c r="M24" i="1"/>
  <c r="I24" i="1"/>
  <c r="C24" i="1"/>
  <c r="U23" i="1"/>
  <c r="U22" i="1" s="1"/>
  <c r="Q23" i="1"/>
  <c r="H23" i="1" s="1"/>
  <c r="M23" i="1"/>
  <c r="I23" i="1"/>
  <c r="C23" i="1"/>
  <c r="X22" i="1"/>
  <c r="W22" i="1"/>
  <c r="W20" i="1" s="1"/>
  <c r="W19" i="1" s="1"/>
  <c r="V22" i="1"/>
  <c r="T22" i="1"/>
  <c r="T20" i="1" s="1"/>
  <c r="T19" i="1" s="1"/>
  <c r="S22" i="1"/>
  <c r="S20" i="1" s="1"/>
  <c r="S19" i="1" s="1"/>
  <c r="R22" i="1"/>
  <c r="Q22" i="1"/>
  <c r="P22" i="1"/>
  <c r="O22" i="1"/>
  <c r="N22" i="1"/>
  <c r="N20" i="1" s="1"/>
  <c r="N19" i="1" s="1"/>
  <c r="M22" i="1"/>
  <c r="M20" i="1" s="1"/>
  <c r="M19" i="1" s="1"/>
  <c r="L22" i="1"/>
  <c r="K22" i="1"/>
  <c r="K20" i="1" s="1"/>
  <c r="K19" i="1" s="1"/>
  <c r="J22" i="1"/>
  <c r="I22" i="1"/>
  <c r="G22" i="1"/>
  <c r="G20" i="1" s="1"/>
  <c r="G19" i="1" s="1"/>
  <c r="F22" i="1"/>
  <c r="E22" i="1"/>
  <c r="E20" i="1" s="1"/>
  <c r="E19" i="1" s="1"/>
  <c r="D22" i="1"/>
  <c r="C22" i="1" s="1"/>
  <c r="C20" i="1" s="1"/>
  <c r="C19" i="1" s="1"/>
  <c r="X20" i="1"/>
  <c r="X19" i="1" s="1"/>
  <c r="R20" i="1"/>
  <c r="R19" i="1" s="1"/>
  <c r="O20" i="1"/>
  <c r="O19" i="1" s="1"/>
  <c r="L20" i="1"/>
  <c r="L19" i="1" s="1"/>
  <c r="I20" i="1"/>
  <c r="I19" i="1" s="1"/>
  <c r="F20" i="1"/>
  <c r="F19" i="1" s="1"/>
  <c r="H17" i="1"/>
  <c r="C17" i="1"/>
  <c r="C16" i="1" s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4" i="1"/>
  <c r="Q14" i="1"/>
  <c r="H14" i="1" s="1"/>
  <c r="M14" i="1"/>
  <c r="I14" i="1"/>
  <c r="C14" i="1"/>
  <c r="U13" i="1"/>
  <c r="Q13" i="1"/>
  <c r="H13" i="1" s="1"/>
  <c r="M13" i="1"/>
  <c r="I13" i="1"/>
  <c r="C13" i="1"/>
  <c r="H12" i="1"/>
  <c r="C12" i="1"/>
  <c r="U11" i="1"/>
  <c r="Q11" i="1"/>
  <c r="M11" i="1"/>
  <c r="H11" i="1" s="1"/>
  <c r="I11" i="1"/>
  <c r="C11" i="1"/>
  <c r="H10" i="1"/>
  <c r="C10" i="1"/>
  <c r="U9" i="1"/>
  <c r="U7" i="1" s="1"/>
  <c r="U6" i="1" s="1"/>
  <c r="Q9" i="1"/>
  <c r="Q7" i="1" s="1"/>
  <c r="Q6" i="1" s="1"/>
  <c r="C9" i="1"/>
  <c r="C7" i="1" s="1"/>
  <c r="C6" i="1" s="1"/>
  <c r="X7" i="1"/>
  <c r="W7" i="1"/>
  <c r="V7" i="1"/>
  <c r="V6" i="1" s="1"/>
  <c r="T7" i="1"/>
  <c r="S7" i="1"/>
  <c r="S6" i="1" s="1"/>
  <c r="R7" i="1"/>
  <c r="P7" i="1"/>
  <c r="P6" i="1" s="1"/>
  <c r="O7" i="1"/>
  <c r="N7" i="1"/>
  <c r="M7" i="1"/>
  <c r="M6" i="1" s="1"/>
  <c r="L7" i="1"/>
  <c r="K7" i="1"/>
  <c r="J7" i="1"/>
  <c r="J6" i="1" s="1"/>
  <c r="I7" i="1"/>
  <c r="G7" i="1"/>
  <c r="G6" i="1" s="1"/>
  <c r="F7" i="1"/>
  <c r="E7" i="1"/>
  <c r="D7" i="1"/>
  <c r="D6" i="1" s="1"/>
  <c r="X6" i="1"/>
  <c r="W6" i="1"/>
  <c r="T6" i="1"/>
  <c r="R6" i="1"/>
  <c r="O6" i="1"/>
  <c r="N6" i="1"/>
  <c r="L6" i="1"/>
  <c r="K6" i="1"/>
  <c r="I6" i="1"/>
  <c r="F6" i="1"/>
  <c r="E6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H41" i="1" l="1"/>
  <c r="H40" i="1" s="1"/>
  <c r="H53" i="1"/>
  <c r="U20" i="1"/>
  <c r="U19" i="1" s="1"/>
  <c r="H33" i="1"/>
  <c r="H64" i="1"/>
  <c r="F30" i="3"/>
  <c r="F21" i="3" s="1"/>
  <c r="F20" i="3" s="1"/>
  <c r="E21" i="3"/>
  <c r="E20" i="3" s="1"/>
  <c r="F8" i="2"/>
  <c r="F7" i="2" s="1"/>
  <c r="Q20" i="1"/>
  <c r="Q19" i="1" s="1"/>
  <c r="H59" i="1"/>
  <c r="H37" i="1"/>
  <c r="F10" i="3"/>
  <c r="F8" i="3"/>
  <c r="F10" i="2"/>
  <c r="F12" i="3"/>
  <c r="F9" i="3" s="1"/>
  <c r="D21" i="3"/>
  <c r="D20" i="3" s="1"/>
  <c r="H22" i="1"/>
  <c r="H20" i="1" s="1"/>
  <c r="H19" i="1" s="1"/>
  <c r="H38" i="1"/>
  <c r="C43" i="1"/>
  <c r="C41" i="1" s="1"/>
  <c r="C40" i="1" s="1"/>
  <c r="C59" i="1"/>
  <c r="C57" i="1" s="1"/>
  <c r="C56" i="1" s="1"/>
  <c r="E10" i="3"/>
  <c r="I57" i="1"/>
  <c r="I56" i="1" s="1"/>
  <c r="E30" i="2"/>
  <c r="H9" i="1"/>
  <c r="H7" i="1" s="1"/>
  <c r="H6" i="1" s="1"/>
  <c r="D20" i="1"/>
  <c r="D19" i="1" s="1"/>
  <c r="F30" i="2" l="1"/>
  <c r="F21" i="2" s="1"/>
  <c r="F20" i="2" s="1"/>
  <c r="E21" i="2"/>
  <c r="E20" i="2" s="1"/>
  <c r="H57" i="1"/>
  <c r="H56" i="1" s="1"/>
  <c r="F7" i="3"/>
</calcChain>
</file>

<file path=xl/sharedStrings.xml><?xml version="1.0" encoding="utf-8"?>
<sst xmlns="http://schemas.openxmlformats.org/spreadsheetml/2006/main" count="799" uniqueCount="220">
  <si>
    <t xml:space="preserve">ПОКВАРТАЛЬНЫЙ ПЛАН КАССОВОГО ИСПОЛНЕНИЯ ПРОГРАММЫ В 2025 ГОДУ </t>
  </si>
  <si>
    <t>№ п/п</t>
  </si>
  <si>
    <t>Наименование проекта/результата проекта;  мероприятия (результата) КПМ</t>
  </si>
  <si>
    <t xml:space="preserve">План исполнения предложения ГРБС, тыс рублей  (из ГП)
</t>
  </si>
  <si>
    <t xml:space="preserve">План исполнения предложения ДФ ТО, тыс рублей  
</t>
  </si>
  <si>
    <t>Комментарий ДИП</t>
  </si>
  <si>
    <t>Всего: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</si>
  <si>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</si>
  <si>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</si>
  <si>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</si>
  <si>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</si>
  <si>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</si>
  <si>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</si>
  <si>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</si>
  <si>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</si>
  <si>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</si>
  <si>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</si>
  <si>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</si>
  <si>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</si>
  <si>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</si>
  <si>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</si>
  <si>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</si>
  <si>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</si>
  <si>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1.</t>
  </si>
  <si>
    <t xml:space="preserve">Региональный проект "Производительность труда" в рамках реализации национального проекта "Эффективная и конкурентная экономика" </t>
  </si>
  <si>
    <t>ГП "Развитие малого и среднего предпринимательства"</t>
  </si>
  <si>
    <t xml:space="preserve">Всего по ГП, в том числе </t>
  </si>
  <si>
    <t xml:space="preserve">областной бюджет, из них </t>
  </si>
  <si>
    <t xml:space="preserve">средства федерального бюджета </t>
  </si>
  <si>
    <t>Возмещение часть затрат субъектов малого и среднего предпринимательства, связанных с уплатой первого взноса (аванса) при заключении договора (договоров) лизинга оборудования</t>
  </si>
  <si>
    <t>Организация и проведение единого дня консультаций</t>
  </si>
  <si>
    <t>Оказание субъектам малого и среднего предпринимательства комплексных услуг в сфере поддержки предпринимательства</t>
  </si>
  <si>
    <t>Соглашением о реализации РП предусмотрен показатель "Субъектам малого и среднего предпринимательства и гражданам,
желающим вести бизнес, обеспечено оказание услуг и мер поддержки организациями инфраструктуры
поддержки малого и среднего предпринимательства", план на 2025 год - 1,071 услуга. Для достижения показателей необходимо финансирование с начала год</t>
  </si>
  <si>
    <t>Предоставление финансовой поддержки в виде грантов субъектам малого и среднего предпринимательства, включенным в реестр социальных предпринимателей, и (или) субъектам малого и среднего предпринимательства, созданным физическими лицами в возрасте до 25 лет включительно</t>
  </si>
  <si>
    <t>Предоставление физическим лицам, заинтересованным в начале осуществления предпринимательской деятельности, начинающим и действующим предпринимателям комплекса услуг, направленного на вовлечение в предпринимательскую деятельность</t>
  </si>
  <si>
    <t>Файл "Расчет ФОТ_Центр мой бизнес". В плане мероприятий запланированы  Форум День предпринимателя 27.05.2025 -4 000,00; Азбука предпринимателя-50,00;Школа предпринимательства-50,00). День предпринимателя - входит в план мероприятий Губернатора.</t>
  </si>
  <si>
    <t>Предоставление физическим лицам, применяющим специальный налоговый режим "Налог на профессиональный доход", комплекса информационно-консультационных и образовательных услуг организациями, образующими инфраструктуру поддержки субъектов малого и среднего предпринимательства</t>
  </si>
  <si>
    <t>ГП "Развитие беспилотных авиационных систем"</t>
  </si>
  <si>
    <t>ГП "Развитие внутреннего и въездного туризма"</t>
  </si>
  <si>
    <t>Комплекс процессных мероприятий «Продвижение турпотенциала Тюменской области»</t>
  </si>
  <si>
    <t>1.1</t>
  </si>
  <si>
    <t>Мероприятие (результат) «Размещена информация о турпотенциале Тюменской области в средствах массовой информации»</t>
  </si>
  <si>
    <t>1.2</t>
  </si>
  <si>
    <t>Мероприятие (результат) «Изготовлена полиграфическая и сувенирная продукция для продвижения туристического бренда и потенциала Тюменской области»</t>
  </si>
  <si>
    <t>1.3</t>
  </si>
  <si>
    <t>Мероприятие (результат) «Проведена презентация туристских ресурсов Тюменской области на внутреннем и внешнем рынках»</t>
  </si>
  <si>
    <t>1.4</t>
  </si>
  <si>
    <t>Мероприятие (результат) «Реализован комплекс мероприятий по продвижению туристского продукта и распространению информации о туристских объектах Тюменской области»</t>
  </si>
  <si>
    <t>1.5</t>
  </si>
  <si>
    <t>Мероприятие (результат) «Проведены информационные туры»</t>
  </si>
  <si>
    <t>1.6</t>
  </si>
  <si>
    <t>Мероприятие (результат) «Проведены мероприятия по продвижению национальных туристских маршрутов Тюменской области»</t>
  </si>
  <si>
    <t>1.7</t>
  </si>
  <si>
    <t>Мероприятие (результат) «Организована деятельность туристско-информационных центров»</t>
  </si>
  <si>
    <t>Комплекс процессных мероприятий «Обеспечение комфортной и доступной туристической среды для туристических поездок по Тюменской области»</t>
  </si>
  <si>
    <t>2.1</t>
  </si>
  <si>
    <t>Мероприятие (результат) «Установлены знаки дорожной и туристской навигации»</t>
  </si>
  <si>
    <t>2.2</t>
  </si>
  <si>
    <t>Мероприятие (результат) «Проведен аудит и мониторинг туристского рынка Тюменской области»</t>
  </si>
  <si>
    <t>3</t>
  </si>
  <si>
    <t>Комплекс процессных мероприятий «Поддержка развития туристической отрасли Тюменской области»</t>
  </si>
  <si>
    <t>3.1</t>
  </si>
  <si>
    <t>Мероприятие (результат) «Оказана поддержка на техническое обеспечение событийных мероприятий</t>
  </si>
  <si>
    <t>3.2</t>
  </si>
  <si>
    <t>Мероприятие (результат) «Обеспечено повышение квалификации для специалистов туристской индустрии»</t>
  </si>
  <si>
    <t>3.3</t>
  </si>
  <si>
    <t>Мероприятие (результат) «Оказана поддержка субъектам туристской индустрии»</t>
  </si>
  <si>
    <t>4</t>
  </si>
  <si>
    <t>Комплекс процессных мероприятий «Обеспечение деятельности подведомственных организаций»</t>
  </si>
  <si>
    <t>4.1</t>
  </si>
  <si>
    <t>Мероприятие (результат) «Обеспечена деятельность (оказаны услуги) государственных учреждений»</t>
  </si>
  <si>
    <t>ГП "Развитие промышленности и инвестиционной деятельности"</t>
  </si>
  <si>
    <t>Региональный проект «Содействие в реализации инвестиционных проектов и поддержка промышленного производства»</t>
  </si>
  <si>
    <t>Мероприятие (результат) «Возмещена часть затрат в связи с производством (реализацией) товаров, выполнением работ, оказанием услуг участникам специальных инвестиционных контрактов»</t>
  </si>
  <si>
    <t>Мероприятие (результат) «Докапитализирован региональный фонд развития промышленности»</t>
  </si>
  <si>
    <t>Комплекс процессных мероприятий «Поддержка продвижения и повышение конкурентоспособности промышленной продукции»</t>
  </si>
  <si>
    <t>Мероприятие (результат) «Возмещена часть затрат на оплату процентов по договорам кредита, заключенным с российскими кредитными организациями и часть затрат по договорам лизинга оборудования субъектам деятельности в сфере промышленности»</t>
  </si>
  <si>
    <t>Мероприятие (результат) «Возмещена часть стоимости заказанного и оплаченного оборудования и других ресурсов, работ, услуг организациям всех форм собственности, ведущим добычу нефти и газового конденсата в Тюменской области»</t>
  </si>
  <si>
    <t>2.3</t>
  </si>
  <si>
    <t>Мероприятие (результат) «Оказана поддержка местным товаропроизводителям по содействию продвижению продукции»</t>
  </si>
  <si>
    <t>2.4</t>
  </si>
  <si>
    <r>
      <rPr>
        <sz val="11"/>
        <color theme="1"/>
        <rFont val="Arial"/>
        <family val="2"/>
        <charset val="204"/>
      </rPr>
      <t>Мероприятие (результат) «Обеспечено участие в Ассоциации «Нефтегазовый кластер</t>
    </r>
    <r>
      <rPr>
        <b/>
        <sz val="10"/>
        <color rgb="FF000000"/>
        <rFont val="Arial"/>
        <family val="2"/>
        <charset val="204"/>
      </rPr>
      <t>»</t>
    </r>
  </si>
  <si>
    <t>2.5</t>
  </si>
  <si>
    <r>
      <rPr>
        <sz val="11"/>
        <color theme="1"/>
        <rFont val="Arial"/>
        <family val="2"/>
        <charset val="204"/>
      </rPr>
      <t>Мероприятие (результат) «Обеспечено участие в Ассоциации «Строительный индустриальный кластер</t>
    </r>
    <r>
      <rPr>
        <b/>
        <sz val="10"/>
        <color rgb="FF000000"/>
        <rFont val="Arial"/>
        <family val="2"/>
        <charset val="204"/>
      </rPr>
      <t>»</t>
    </r>
  </si>
  <si>
    <t>Комплекс процессных мероприятий «Обеспечение деятельности Департамента инвестиционной политики и государственной поддержки предпринимательства Тюменской области»</t>
  </si>
  <si>
    <t>Мероприятие (результат) «Обеспечение оплаты труда и материально-технического обеспечения деятельности»</t>
  </si>
  <si>
    <t>ГП "Развитие потребительского рынка и защита прав потребителей"</t>
  </si>
  <si>
    <t xml:space="preserve">Комплекс процессных мероприятий «Содействие развитию потребительского рынка Тюменской области» </t>
  </si>
  <si>
    <t>Мероприятие (результат) «Проведен конкурс «Лучшие товары и услуги Тюменской области" и региональный этап Всероссийского Конкурса Программы "100 лучших товаров России»</t>
  </si>
  <si>
    <t>Мероприятие (результат) «Осуществлены меры по реализации, обеспечению и защите прав потребителей и предотвращению поступления на потребительский рынок некачественных и опасных пищевых продуктов, материалов и изделий»</t>
  </si>
  <si>
    <t>Мероприятие (результат) «Проведены выездные оценки соответствия заявителя лицензионным требованиям и (или) обязательным требованиям и контрольно-надзорные и профилактические мероприятия при осуществлении регионального государственного контроля (надзора) в области розничной продажи алкогольной и спиртосодержащей продукции»</t>
  </si>
  <si>
    <t>Мероприятие (результат) «Оказана поддержка труднодоступным территориям»</t>
  </si>
  <si>
    <t xml:space="preserve">Комплекс процессных мероприятий №2 «Обеспечение деятельности Департамента потребительского рынка и туризма Тюменской области» </t>
  </si>
  <si>
    <t>Мероприятие (результат) «Осуществлены оплата труда сотрудников Департамента потребительского рынка и туризма Тюменской области и финансовое обеспечение государственных функций»</t>
  </si>
  <si>
    <t>ПОКВАРТАЛЬНЫЙ ПЛАН КАССОВОГО ИСПОЛНЕНИЯ ПРОГРАММЫ В 2025 ГОДУ 
(нарастающим итогом)</t>
  </si>
  <si>
    <t>Наименование проекта/результата проекта; КПМ/ мероприятия (результата) КПМ</t>
  </si>
  <si>
    <t xml:space="preserve">План исполнения, тыс рублей  
</t>
  </si>
  <si>
    <t>2024 год (заявка отработана по банку)</t>
  </si>
  <si>
    <t>Всего по Соглашению</t>
  </si>
  <si>
    <t>Сумма на ЗП в 2024</t>
  </si>
  <si>
    <t>ЗП на 2025</t>
  </si>
  <si>
    <t>ГП "Повышение конкурентоспособности экономики"</t>
  </si>
  <si>
    <t>1.1.</t>
  </si>
  <si>
    <t>Мероприятие (результат) 
Государственная поддеркжа субъеков РФ в целях достижения результатов федерального проекта "Производительность труда" (реализация проектов по повышению производительности труда на предприятиях-участниках национального проекта по направлнею "Бережливое производство" с помощью созданной региональной инфраструктуры обеспечения повышения производительности труда"</t>
  </si>
  <si>
    <t>Итого ежемесячно по 498 т.р.
С апреля месяца:
1кв. - 0 руб. (за счет остатков)
2 кв. - 1 992
3 кв. - 3984
4 кв - 5975,9</t>
  </si>
  <si>
    <t>Средства ФБ</t>
  </si>
  <si>
    <t>Мероприятие (результат) "Организованы бизнес-миссии, экспозиции, выставочно-ярмарочные мероприятия и обеспеченно участие в них"</t>
  </si>
  <si>
    <t>КВР 122
1 кв. - 241,481
2 кв - 71,164
3 кв - 288,5
4 кв - 898,855
КВР 633
2 кв - 5750 т.р.</t>
  </si>
  <si>
    <t>24.05.2024 квр 633 -5750</t>
  </si>
  <si>
    <t>необходимо расписать график мероприятий</t>
  </si>
  <si>
    <t>Мероприятие (результат) 
"Оказаны услуги по организации выхода предпринимателей Тюменской области на зарубежный рынок, в том числе через организацию деятельности иностранных контрагентов"</t>
  </si>
  <si>
    <t>Мероприятие (результат) "Предоставлена государственная поддержка малого и среднего предпринимательства, а также физических лиц, применяющих специальный налоговый режим «Налог на профессиональный доход» на осуществление экспорта товаров (работ, услуг) при поддержке центра поддержки экспорта"</t>
  </si>
  <si>
    <t>Мероприятие (результат) "Обеспечено функционирование Регионального центра компетенций в сфере производительности труда"</t>
  </si>
  <si>
    <t>???</t>
  </si>
  <si>
    <t>Мероприятие (результат) "Обеспечено участие в обучающих мероприятиях специалистов предприятий в рамках Программы подготовки управленческих кадров для организаций народного хозяйства Российской Федерации"</t>
  </si>
  <si>
    <t>4 квартал 2024</t>
  </si>
  <si>
    <t>Региональный проект 
Создание условий и поддержка мероприятий, направленных на развитие научно-образовательного пространства</t>
  </si>
  <si>
    <r>
      <rPr>
        <b/>
        <sz val="11"/>
        <color rgb="FF000000"/>
        <rFont val="Arial"/>
        <family val="2"/>
        <charset val="204"/>
      </rPr>
      <t xml:space="preserve">Мероприятие 
</t>
    </r>
    <r>
      <rPr>
        <sz val="11"/>
        <color rgb="FF000000"/>
        <rFont val="Arial"/>
        <family val="2"/>
        <charset val="204"/>
      </rPr>
      <t>Оказание государственной поддержки в рамках программы деятельности Западно-Сибирского межрегионального научно-образовательного центра</t>
    </r>
  </si>
  <si>
    <r>
      <rPr>
        <b/>
        <sz val="11"/>
        <color rgb="FF000000"/>
        <rFont val="Arial"/>
        <family val="2"/>
        <charset val="204"/>
      </rPr>
      <t xml:space="preserve">Мероприятие 
</t>
    </r>
    <r>
      <rPr>
        <sz val="11"/>
        <color rgb="FF000000"/>
        <rFont val="Arial"/>
        <family val="2"/>
        <charset val="204"/>
      </rPr>
      <t>Оказание государственной поддержки в сфере инновационной трансформации региона</t>
    </r>
  </si>
  <si>
    <t>Оказание поддержки субъектам малого и среднего предпринимательства в виде возмещения затрат на оплату процентов по займам, предоставленным получателем субсидии субъектам малого и среднего предпринимательства за счет кредитных (заемных) средств</t>
  </si>
  <si>
    <t>1кв. - 0
2 кв. - 249,4
3 кв. - 86,7
4 кв - 62,5</t>
  </si>
  <si>
    <t>необходимо расписать график погашения займа</t>
  </si>
  <si>
    <t>Возмещение затрат уполномоченной лизинговой компании для повышения доступности лизинга для субъектов предпринимательства</t>
  </si>
  <si>
    <t>1кв. - 0
2 кв. - 271,9
3 кв. - 278,5
4 кв - 4 849,6</t>
  </si>
  <si>
    <t>мероприятия проводятся раз в квартал</t>
  </si>
  <si>
    <t>Оказание субъектам малого и среднего предпринимательства комплексных услуг региональным центром инжиниринга и центром кластерного развития</t>
  </si>
  <si>
    <t>Каждый квартал со 2  по 3181,9</t>
  </si>
  <si>
    <t>необходимо расписать график мероприятий
ЗП???</t>
  </si>
  <si>
    <t>Создание и проведение испытания опытного образца</t>
  </si>
  <si>
    <t>Реализация инновационных проектов, получившие поддержку ФГБУ "Фонд содействия развитию малых форм предприятий в научно-технической сфере"</t>
  </si>
  <si>
    <t>Выполненные научно-исследовательских и опытно-конструкторских работ в целях реализации инновационных проектов, обладающих потенциалом коммерциализации</t>
  </si>
  <si>
    <t>Реализация инновационных проектов в сфере информационных технологий</t>
  </si>
  <si>
    <t>Организация участия в конференциях, форумах, семинарах, выставках по инновационной тематике</t>
  </si>
  <si>
    <t>3 квартал 2024</t>
  </si>
  <si>
    <t>Оплата ежегодного членского взноса Тюменской области в Ассоциацию инновационных регионов России</t>
  </si>
  <si>
    <t xml:space="preserve">Обеспечение проведения мероприятий, направленных на содействие в реализации научных и образовательных проектов </t>
  </si>
  <si>
    <t>Ежемесячно по 2505 т.р., ежеквартально  7515 т.р</t>
  </si>
  <si>
    <t>Содействие в реализации проектов по созданию сети современных кампусов образовательных организаций высшего образования</t>
  </si>
  <si>
    <t>по графику контракта</t>
  </si>
  <si>
    <t>ГП "Развития беспилотных авиационных систем"</t>
  </si>
  <si>
    <t>Форум День предпринимателя</t>
  </si>
  <si>
    <t>Мой бизнес-лагерь</t>
  </si>
  <si>
    <t>Слет успешных предпринимателей</t>
  </si>
  <si>
    <t>Форум для самозанятых граждан</t>
  </si>
  <si>
    <t>«Основы предпринимательства и бизнес-планирования»</t>
  </si>
  <si>
    <t>Семинары, направленные на инвестиционное развитие муниципальных образований «Капитаны бизнеса. Развитие территорий»</t>
  </si>
  <si>
    <t>Искусственный интеллект</t>
  </si>
  <si>
    <t>Акселератор для действующих СМСП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</si>
  <si>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</si>
  <si>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</si>
  <si>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</si>
  <si>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</si>
  <si>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</si>
  <si>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</si>
  <si>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</si>
  <si>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</si>
  <si>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</si>
  <si>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</si>
  <si>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</si>
  <si>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</si>
  <si>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СР</t>
  </si>
  <si>
    <t>СБ</t>
  </si>
  <si>
    <t>ВТ</t>
  </si>
  <si>
    <t>ЧТ</t>
  </si>
  <si>
    <t>ВС</t>
  </si>
  <si>
    <t>ПТ</t>
  </si>
  <si>
    <t xml:space="preserve">Отпуск Покалюхина </t>
  </si>
  <si>
    <t>ПН</t>
  </si>
  <si>
    <t/>
  </si>
  <si>
    <t>Пт</t>
  </si>
  <si>
    <t>Бизнес фокус /Фролова К</t>
  </si>
  <si>
    <t>Сб</t>
  </si>
  <si>
    <t>Вс</t>
  </si>
  <si>
    <t>Генерация+Бизнес фокус / Покалюхина М.И.</t>
  </si>
  <si>
    <t>Генерация /Покалюхина М.И</t>
  </si>
  <si>
    <t>Генерация /Радион М.</t>
  </si>
  <si>
    <t>Бизнес-фокус Радион МА</t>
  </si>
  <si>
    <t>Азбука ТИУ /                               Покалюхина М.И.</t>
  </si>
  <si>
    <r>
      <rPr>
        <sz val="10"/>
        <rFont val="Arial"/>
        <family val="2"/>
        <charset val="204"/>
      </rPr>
      <t xml:space="preserve">Школа П (онлайн) / Покалюхина М.И.  </t>
    </r>
    <r>
      <rPr>
        <b/>
        <sz val="10"/>
        <rFont val="Arial"/>
        <family val="2"/>
        <charset val="204"/>
      </rPr>
      <t>Азбука П. ТМГУ Радион М.</t>
    </r>
  </si>
  <si>
    <t>Азбука  П (онлайн) /Фролова К</t>
  </si>
  <si>
    <t>Школа П/Радион М.</t>
  </si>
  <si>
    <t>Мама многодетная /                               Покалюхина М.И.</t>
  </si>
  <si>
    <t>Азбука  П/Фролова К</t>
  </si>
  <si>
    <t>Мама П/                               Покалюхина М.И.</t>
  </si>
  <si>
    <t>Школа П/Фролова К</t>
  </si>
  <si>
    <t>Генерация /Фролова К</t>
  </si>
  <si>
    <t>Пн</t>
  </si>
  <si>
    <t>Вт</t>
  </si>
  <si>
    <t>Чт</t>
  </si>
  <si>
    <t>© Calendarpedia®   www.calendarpedia.com</t>
  </si>
  <si>
    <t>Data provided 'as is' without warranty</t>
  </si>
  <si>
    <t>Организация программ по наставничеству для учеников 8-11 классов и студентов</t>
  </si>
  <si>
    <t xml:space="preserve">Азбука предпринимателя </t>
  </si>
  <si>
    <t>Многодетная мама-предприниматель</t>
  </si>
  <si>
    <t xml:space="preserve">Мама-предриниматель </t>
  </si>
  <si>
    <t>План мероприятий на 2025г.</t>
  </si>
  <si>
    <t>Бизнес-модели</t>
  </si>
  <si>
    <t>Инструменты развития Инновационных предприятий</t>
  </si>
  <si>
    <t>Продажи</t>
  </si>
  <si>
    <t>Школа интернет-торговли</t>
  </si>
  <si>
    <t>Центр "Мой бизнес" ФИАТО</t>
  </si>
  <si>
    <t>Семинары на различные темы: защита авторских прав для креативных предпринимателей, сертификация товаров,  создание сайта, регистрация на электронных торговых площадках и др.</t>
  </si>
  <si>
    <t>ЕДК в МО</t>
  </si>
  <si>
    <t>Семинар «Проектный менеджмент, грантрайтинг и внебюджетные источники финансирования. Проектная логика и критерии успеха грантовой заявки»</t>
  </si>
  <si>
    <t>Семинар «Оптимизация бизнес процессов и финансовый прорыв с использованием нейросетей»</t>
  </si>
  <si>
    <t xml:space="preserve">Обучение по программе «МОСТ» </t>
  </si>
  <si>
    <t xml:space="preserve">Школа социального предпринимательства </t>
  </si>
  <si>
    <t>Пресс-тур для соц. предпринимателей</t>
  </si>
  <si>
    <t xml:space="preserve">Тренинг по подготовке к конкурсу грантов </t>
  </si>
  <si>
    <t xml:space="preserve">Форум социальных предпринимателей </t>
  </si>
  <si>
    <t xml:space="preserve">Конкурс «Мой добрый бизнес» </t>
  </si>
  <si>
    <t>ЕДК г.Тюмень</t>
  </si>
  <si>
    <t>комплексные услуги для предпринимателей</t>
  </si>
  <si>
    <t>2025 Календарь тренингов (проект)</t>
  </si>
  <si>
    <t>Разработка маркетинговой стратегии</t>
  </si>
  <si>
    <t>Школа бизнес-маркетинга</t>
  </si>
  <si>
    <t xml:space="preserve">Мама-предриниматель для многодетных женщин </t>
  </si>
  <si>
    <t>Тренинг "Основы бизнес-планирования</t>
  </si>
  <si>
    <t>Тренинг "Основы предпринимательства: открыть бизнес"</t>
  </si>
  <si>
    <t>ЕДК г. Тюмень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</si>
</sst>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 x14ac:knownFonts="1"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22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20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b/>
      <sz val="13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30"/>
      <name val="Arial"/>
      <family val="2"/>
      <charset val="204"/>
    </font>
    <font>
      <b/>
      <sz val="36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6"/>
      <name val="Arial"/>
      <family val="2"/>
      <charset val="204"/>
    </font>
    <font>
      <sz val="14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22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89013336588644"/>
        <bgColor rgb="FFFBE5D6"/>
      </patternFill>
    </fill>
    <fill>
      <patternFill patternType="solid">
        <fgColor indexed="44"/>
        <bgColor indexed="44"/>
      </patternFill>
    </fill>
    <fill>
      <patternFill patternType="solid">
        <fgColor rgb="FFCCECFF"/>
        <bgColor rgb="FFCCECFF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50"/>
        <bgColor indexed="50"/>
      </patternFill>
    </fill>
    <fill>
      <patternFill patternType="solid">
        <fgColor indexed="43"/>
        <bgColor indexed="43"/>
      </patternFill>
    </fill>
    <fill>
      <patternFill patternType="solid">
        <fgColor indexed="51"/>
        <bgColor indexed="51"/>
      </patternFill>
    </fill>
    <fill>
      <patternFill patternType="solid">
        <fgColor rgb="FFFF9933"/>
        <bgColor rgb="FFFF9933"/>
      </patternFill>
    </fill>
    <fill>
      <patternFill patternType="solid">
        <fgColor indexed="53"/>
        <bgColor indexed="53"/>
      </patternFill>
    </fill>
    <fill>
      <patternFill patternType="solid">
        <fgColor rgb="FFFF7C80"/>
        <bgColor rgb="FFFF7C80"/>
      </patternFill>
    </fill>
    <fill>
      <patternFill patternType="solid">
        <fgColor indexed="46"/>
        <bgColor indexed="46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E96DED"/>
        <bgColor rgb="FFE96DED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E6E6E6"/>
        <bgColor rgb="FFE6E6E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1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3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wrapText="1"/>
    </xf>
    <xf numFmtId="0" fontId="18" fillId="0" borderId="1" xfId="0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" fontId="1" fillId="3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1" applyFont="1" applyAlignment="1" applyProtection="1">
      <alignment horizontal="left" vertical="top"/>
    </xf>
    <xf numFmtId="0" fontId="24" fillId="0" borderId="0" xfId="0" applyFont="1"/>
    <xf numFmtId="0" fontId="26" fillId="7" borderId="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vertical="center"/>
    </xf>
    <xf numFmtId="0" fontId="27" fillId="7" borderId="4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vertical="center"/>
    </xf>
    <xf numFmtId="0" fontId="17" fillId="8" borderId="4" xfId="0" applyFont="1" applyFill="1" applyBorder="1" applyAlignment="1">
      <alignment horizontal="left" vertical="center" wrapText="1"/>
    </xf>
    <xf numFmtId="0" fontId="26" fillId="9" borderId="2" xfId="0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vertical="center"/>
    </xf>
    <xf numFmtId="0" fontId="27" fillId="9" borderId="4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7" fillId="0" borderId="4" xfId="0" applyFont="1" applyBorder="1" applyAlignment="1">
      <alignment horizontal="left" vertical="center" wrapText="1"/>
    </xf>
    <xf numFmtId="0" fontId="26" fillId="11" borderId="2" xfId="0" applyFont="1" applyFill="1" applyBorder="1" applyAlignment="1">
      <alignment horizontal="center" vertical="center"/>
    </xf>
    <xf numFmtId="0" fontId="26" fillId="11" borderId="3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 wrapText="1"/>
    </xf>
    <xf numFmtId="0" fontId="26" fillId="12" borderId="2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vertical="center"/>
    </xf>
    <xf numFmtId="0" fontId="27" fillId="12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19" borderId="2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vertical="center"/>
    </xf>
    <xf numFmtId="0" fontId="27" fillId="19" borderId="4" xfId="0" applyFont="1" applyFill="1" applyBorder="1" applyAlignment="1">
      <alignment horizontal="left" vertical="center" wrapText="1"/>
    </xf>
    <xf numFmtId="0" fontId="26" fillId="17" borderId="2" xfId="0" applyFont="1" applyFill="1" applyBorder="1" applyAlignment="1">
      <alignment horizontal="center" vertical="center"/>
    </xf>
    <xf numFmtId="0" fontId="26" fillId="17" borderId="3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left" vertical="center" wrapText="1"/>
    </xf>
    <xf numFmtId="0" fontId="26" fillId="14" borderId="2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vertical="center"/>
    </xf>
    <xf numFmtId="0" fontId="27" fillId="14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6" fillId="16" borderId="2" xfId="0" applyFont="1" applyFill="1" applyBorder="1" applyAlignment="1">
      <alignment horizontal="center" vertical="center"/>
    </xf>
    <xf numFmtId="0" fontId="26" fillId="16" borderId="3" xfId="0" applyFont="1" applyFill="1" applyBorder="1" applyAlignment="1">
      <alignment vertical="center"/>
    </xf>
    <xf numFmtId="0" fontId="27" fillId="16" borderId="4" xfId="0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vertical="center"/>
    </xf>
    <xf numFmtId="0" fontId="27" fillId="10" borderId="4" xfId="0" applyFont="1" applyFill="1" applyBorder="1" applyAlignment="1">
      <alignment horizontal="left" vertical="center" wrapText="1"/>
    </xf>
    <xf numFmtId="0" fontId="26" fillId="13" borderId="2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vertical="center"/>
    </xf>
    <xf numFmtId="0" fontId="27" fillId="13" borderId="4" xfId="0" applyFont="1" applyFill="1" applyBorder="1" applyAlignment="1">
      <alignment horizontal="left" vertical="center" wrapText="1"/>
    </xf>
    <xf numFmtId="0" fontId="26" fillId="15" borderId="2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vertical="center"/>
    </xf>
    <xf numFmtId="0" fontId="27" fillId="15" borderId="4" xfId="0" applyFont="1" applyFill="1" applyBorder="1" applyAlignment="1">
      <alignment horizontal="left" vertical="center" wrapText="1"/>
    </xf>
    <xf numFmtId="0" fontId="24" fillId="20" borderId="4" xfId="0" applyFont="1" applyFill="1" applyBorder="1" applyAlignment="1">
      <alignment horizontal="left" vertical="center" wrapText="1"/>
    </xf>
    <xf numFmtId="0" fontId="26" fillId="18" borderId="2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vertical="center"/>
    </xf>
    <xf numFmtId="0" fontId="27" fillId="18" borderId="4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4" fillId="21" borderId="6" xfId="0" applyFont="1" applyFill="1" applyBorder="1" applyAlignment="1">
      <alignment horizontal="left" vertical="center" wrapText="1"/>
    </xf>
    <xf numFmtId="0" fontId="26" fillId="11" borderId="3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4" fillId="21" borderId="4" xfId="0" applyFont="1" applyFill="1" applyBorder="1" applyAlignment="1">
      <alignment horizontal="left" vertical="center" wrapText="1"/>
    </xf>
    <xf numFmtId="0" fontId="24" fillId="22" borderId="4" xfId="0" applyFont="1" applyFill="1" applyBorder="1" applyAlignment="1">
      <alignment horizontal="left" vertical="center" wrapText="1"/>
    </xf>
    <xf numFmtId="0" fontId="28" fillId="12" borderId="4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26" fillId="19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10" borderId="5" xfId="0" applyFont="1" applyFill="1" applyBorder="1" applyAlignment="1">
      <alignment horizontal="left" vertical="center" wrapText="1"/>
    </xf>
    <xf numFmtId="0" fontId="27" fillId="15" borderId="5" xfId="0" applyFont="1" applyFill="1" applyBorder="1" applyAlignment="1">
      <alignment horizontal="left" vertical="center" wrapText="1"/>
    </xf>
    <xf numFmtId="0" fontId="26" fillId="16" borderId="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0" fontId="27" fillId="15" borderId="7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4" fillId="19" borderId="10" xfId="0" applyFont="1" applyFill="1" applyBorder="1" applyAlignment="1">
      <alignment horizontal="center" vertical="center"/>
    </xf>
    <xf numFmtId="0" fontId="24" fillId="19" borderId="11" xfId="0" applyFont="1" applyFill="1" applyBorder="1" applyAlignment="1">
      <alignment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0" xfId="0" applyFont="1" applyFill="1" applyAlignment="1">
      <alignment vertical="center"/>
    </xf>
    <xf numFmtId="0" fontId="27" fillId="23" borderId="13" xfId="0" applyFont="1" applyFill="1" applyBorder="1" applyAlignment="1">
      <alignment horizontal="left" vertical="center" wrapText="1"/>
    </xf>
    <xf numFmtId="0" fontId="24" fillId="23" borderId="12" xfId="0" applyFont="1" applyFill="1" applyBorder="1" applyAlignment="1">
      <alignment horizontal="left" vertical="center"/>
    </xf>
    <xf numFmtId="0" fontId="24" fillId="23" borderId="14" xfId="0" applyFont="1" applyFill="1" applyBorder="1" applyAlignment="1">
      <alignment horizontal="left" vertical="center"/>
    </xf>
    <xf numFmtId="0" fontId="24" fillId="23" borderId="15" xfId="0" applyFont="1" applyFill="1" applyBorder="1" applyAlignment="1">
      <alignment vertical="center"/>
    </xf>
    <xf numFmtId="0" fontId="27" fillId="23" borderId="7" xfId="0" applyFont="1" applyFill="1" applyBorder="1" applyAlignment="1">
      <alignment horizontal="left" vertical="center" wrapText="1"/>
    </xf>
    <xf numFmtId="0" fontId="24" fillId="23" borderId="2" xfId="0" applyFont="1" applyFill="1" applyBorder="1" applyAlignment="1">
      <alignment horizontal="left" vertical="center"/>
    </xf>
    <xf numFmtId="0" fontId="24" fillId="23" borderId="3" xfId="0" applyFont="1" applyFill="1" applyBorder="1" applyAlignment="1">
      <alignment vertical="center"/>
    </xf>
    <xf numFmtId="0" fontId="27" fillId="23" borderId="4" xfId="0" applyFont="1" applyFill="1" applyBorder="1" applyAlignment="1">
      <alignment horizontal="left" vertical="center" wrapText="1"/>
    </xf>
    <xf numFmtId="0" fontId="24" fillId="0" borderId="9" xfId="1" applyFont="1" applyBorder="1" applyAlignment="1" applyProtection="1">
      <alignment horizontal="left" vertical="top"/>
    </xf>
    <xf numFmtId="0" fontId="24" fillId="0" borderId="9" xfId="1" applyFont="1" applyBorder="1" applyAlignment="1" applyProtection="1">
      <alignment horizontal="left"/>
    </xf>
    <xf numFmtId="0" fontId="29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 readingOrder="1"/>
    </xf>
    <xf numFmtId="0" fontId="33" fillId="0" borderId="2" xfId="0" applyFont="1" applyBorder="1" applyAlignment="1">
      <alignment horizontal="center" vertical="center" wrapText="1" readingOrder="1"/>
    </xf>
    <xf numFmtId="0" fontId="33" fillId="0" borderId="4" xfId="0" applyFont="1" applyBorder="1" applyAlignment="1">
      <alignment horizontal="center" vertical="center" wrapText="1" readingOrder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257174</xdr:colOff>
      <xdr:row>0</xdr:row>
      <xdr:rowOff>121082</xdr:rowOff>
    </xdr:from>
    <xdr:to>
      <xdr:col>35</xdr:col>
      <xdr:colOff>9524</xdr:colOff>
      <xdr:row>2</xdr:row>
      <xdr:rowOff>107516</xdr:rowOff>
    </xdr:to>
    <xdr:pic>
      <xdr:nvPicPr>
        <xdr:cNvPr id="2" name="Calendarpedia">
          <a:extLst>
            <a:ext uri="{FF2B5EF4-FFF2-40B4-BE49-F238E27FC236}">
              <a16:creationId xmlns:a16="http://schemas.microsoft.com/office/drawing/2014/main" id="{38F1482A-6638-4AA6-A1FB-74D3EB7C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297649" y="121082"/>
          <a:ext cx="1419225" cy="291234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lendarpedia.com/" TargetMode="External"/><Relationship Id="rId2" Type="http://schemas.openxmlformats.org/officeDocument/2006/relationships/hyperlink" Target="https://www.calendarpedia.com/" TargetMode="External"/><Relationship Id="rId1" Type="http://schemas.openxmlformats.org/officeDocument/2006/relationships/hyperlink" Target="https://www.calendarpedi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5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ColWidth="9.140625" defaultRowHeight="14.25" x14ac:dyDescent="0.2"/>
  <cols>
    <col min="1" max="1" width="6.140625" style="1" customWidth="1"/>
    <col min="2" max="2" width="53.7109375" style="2" customWidth="1"/>
    <col min="3" max="7" width="10.5703125" style="2" hidden="1" customWidth="1"/>
    <col min="8" max="8" width="18.28515625" style="2" customWidth="1"/>
    <col min="9" max="9" width="17.85546875" style="2" customWidth="1"/>
    <col min="10" max="10" width="13.85546875" style="2" customWidth="1"/>
    <col min="11" max="11" width="13.140625" style="2" customWidth="1"/>
    <col min="12" max="12" width="16.140625" style="2" customWidth="1"/>
    <col min="13" max="13" width="17" style="2" customWidth="1"/>
    <col min="14" max="14" width="17.5703125" style="2" customWidth="1"/>
    <col min="15" max="15" width="13.85546875" style="2" customWidth="1"/>
    <col min="16" max="16" width="15.140625" style="2" customWidth="1"/>
    <col min="17" max="17" width="19.42578125" style="2" customWidth="1"/>
    <col min="18" max="18" width="14.85546875" style="2" customWidth="1"/>
    <col min="19" max="19" width="13.85546875" style="2" customWidth="1"/>
    <col min="20" max="20" width="14.5703125" style="2" customWidth="1"/>
    <col min="21" max="21" width="17.7109375" style="2" customWidth="1"/>
    <col min="22" max="22" width="18.7109375" style="2" customWidth="1"/>
    <col min="23" max="23" width="14.28515625" style="2" customWidth="1"/>
    <col min="24" max="24" width="14" style="2" customWidth="1"/>
    <col min="25" max="25" width="117.85546875" style="2" customWidth="1"/>
    <col min="26" max="16384" width="9.140625" style="2"/>
  </cols>
  <sheetData>
    <row r="1" spans="1:25" ht="27.7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5" ht="43.5" customHeight="1" x14ac:dyDescent="0.2">
      <c r="A2" s="176" t="s">
        <v>1</v>
      </c>
      <c r="B2" s="176" t="s">
        <v>2</v>
      </c>
      <c r="C2" s="181" t="s">
        <v>3</v>
      </c>
      <c r="D2" s="181"/>
      <c r="E2" s="181"/>
      <c r="F2" s="181"/>
      <c r="G2" s="181"/>
      <c r="H2" s="176" t="s">
        <v>4</v>
      </c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 t="s">
        <v>5</v>
      </c>
    </row>
    <row r="3" spans="1:25" ht="20.25" x14ac:dyDescent="0.3">
      <c r="A3" s="176"/>
      <c r="B3" s="176"/>
      <c r="C3" s="3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5" t="s">
        <v>6</v>
      </c>
      <c r="I3" s="6" t="s">
        <v>7</v>
      </c>
      <c r="J3" s="7" t="s">
        <v>11</v>
      </c>
      <c r="K3" s="7" t="s">
        <v>12</v>
      </c>
      <c r="L3" s="7" t="s">
        <v>13</v>
      </c>
      <c r="M3" s="6" t="s">
        <v>8</v>
      </c>
      <c r="N3" s="7" t="s">
        <v>14</v>
      </c>
      <c r="O3" s="7" t="s">
        <v>15</v>
      </c>
      <c r="P3" s="7" t="s">
        <v>16</v>
      </c>
      <c r="Q3" s="6" t="s">
        <v>9</v>
      </c>
      <c r="R3" s="7" t="s">
        <v>17</v>
      </c>
      <c r="S3" s="7" t="s">
        <v>18</v>
      </c>
      <c r="T3" s="7" t="s">
        <v>19</v>
      </c>
      <c r="U3" s="6" t="s">
        <v>10</v>
      </c>
      <c r="V3" s="7" t="s">
        <v>20</v>
      </c>
      <c r="W3" s="7" t="s">
        <v>21</v>
      </c>
      <c r="X3" s="7" t="s">
        <v>22</v>
      </c>
      <c r="Y3" s="176"/>
    </row>
    <row r="4" spans="1:25" ht="33.75" hidden="1" customHeight="1" x14ac:dyDescent="0.3">
      <c r="A4" s="8" t="s">
        <v>23</v>
      </c>
      <c r="B4" s="9" t="s">
        <v>24</v>
      </c>
      <c r="C4" s="10" t="e">
        <f>D4+E4+F4+G4</f>
        <v>#REF!</v>
      </c>
      <c r="D4" s="11" t="e">
        <f>#REF!</f>
        <v>#REF!</v>
      </c>
      <c r="E4" s="11" t="e">
        <f>#REF!+#REF!</f>
        <v>#REF!</v>
      </c>
      <c r="F4" s="11" t="e">
        <f>#REF!+#REF!</f>
        <v>#REF!</v>
      </c>
      <c r="G4" s="11" t="e">
        <f>#REF!+#REF!</f>
        <v>#REF!</v>
      </c>
      <c r="H4" s="11" t="e">
        <f>#REF!</f>
        <v>#REF!</v>
      </c>
      <c r="I4" s="12" t="e">
        <f>#REF!</f>
        <v>#REF!</v>
      </c>
      <c r="J4" s="11" t="e">
        <f>#REF!</f>
        <v>#REF!</v>
      </c>
      <c r="K4" s="11" t="e">
        <f>#REF!</f>
        <v>#REF!</v>
      </c>
      <c r="L4" s="11" t="e">
        <f>#REF!</f>
        <v>#REF!</v>
      </c>
      <c r="M4" s="12" t="e">
        <f>#REF!+#REF!</f>
        <v>#REF!</v>
      </c>
      <c r="N4" s="11" t="e">
        <f>#REF!+#REF!</f>
        <v>#REF!</v>
      </c>
      <c r="O4" s="11" t="e">
        <f>#REF!+#REF!</f>
        <v>#REF!</v>
      </c>
      <c r="P4" s="11" t="e">
        <f>#REF!+#REF!</f>
        <v>#REF!</v>
      </c>
      <c r="Q4" s="12" t="e">
        <f>#REF!+#REF!</f>
        <v>#REF!</v>
      </c>
      <c r="R4" s="11" t="e">
        <f>#REF!+#REF!</f>
        <v>#REF!</v>
      </c>
      <c r="S4" s="11" t="e">
        <f>#REF!+#REF!</f>
        <v>#REF!</v>
      </c>
      <c r="T4" s="11" t="e">
        <f>#REF!+#REF!</f>
        <v>#REF!</v>
      </c>
      <c r="U4" s="12" t="e">
        <f>#REF!+#REF!</f>
        <v>#REF!</v>
      </c>
      <c r="V4" s="11" t="e">
        <f>#REF!+#REF!</f>
        <v>#REF!</v>
      </c>
      <c r="W4" s="11" t="e">
        <f>#REF!+#REF!</f>
        <v>#REF!</v>
      </c>
      <c r="X4" s="11" t="e">
        <f>#REF!+#REF!</f>
        <v>#REF!</v>
      </c>
      <c r="Y4" s="13"/>
    </row>
    <row r="5" spans="1:25" ht="26.25" x14ac:dyDescent="0.4">
      <c r="A5" s="177" t="s">
        <v>25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3"/>
    </row>
    <row r="6" spans="1:25" ht="20.25" x14ac:dyDescent="0.3">
      <c r="A6" s="178" t="s">
        <v>26</v>
      </c>
      <c r="B6" s="178"/>
      <c r="C6" s="14" t="e">
        <f t="shared" ref="C6:X6" si="0">C7+C8</f>
        <v>#REF!</v>
      </c>
      <c r="D6" s="14" t="e">
        <f t="shared" si="0"/>
        <v>#REF!</v>
      </c>
      <c r="E6" s="14" t="e">
        <f t="shared" si="0"/>
        <v>#REF!</v>
      </c>
      <c r="F6" s="14" t="e">
        <f t="shared" si="0"/>
        <v>#REF!</v>
      </c>
      <c r="G6" s="14" t="e">
        <f t="shared" si="0"/>
        <v>#REF!</v>
      </c>
      <c r="H6" s="14" t="e">
        <f t="shared" si="0"/>
        <v>#REF!</v>
      </c>
      <c r="I6" s="12" t="e">
        <f t="shared" si="0"/>
        <v>#REF!</v>
      </c>
      <c r="J6" s="14" t="e">
        <f t="shared" si="0"/>
        <v>#REF!</v>
      </c>
      <c r="K6" s="14" t="e">
        <f t="shared" si="0"/>
        <v>#REF!</v>
      </c>
      <c r="L6" s="14" t="e">
        <f t="shared" si="0"/>
        <v>#REF!</v>
      </c>
      <c r="M6" s="12" t="e">
        <f t="shared" si="0"/>
        <v>#REF!</v>
      </c>
      <c r="N6" s="14" t="e">
        <f t="shared" si="0"/>
        <v>#REF!</v>
      </c>
      <c r="O6" s="14" t="e">
        <f t="shared" si="0"/>
        <v>#REF!</v>
      </c>
      <c r="P6" s="14" t="e">
        <f t="shared" si="0"/>
        <v>#REF!</v>
      </c>
      <c r="Q6" s="12" t="e">
        <f t="shared" si="0"/>
        <v>#REF!</v>
      </c>
      <c r="R6" s="14" t="e">
        <f t="shared" si="0"/>
        <v>#REF!</v>
      </c>
      <c r="S6" s="14" t="e">
        <f t="shared" si="0"/>
        <v>#REF!</v>
      </c>
      <c r="T6" s="14" t="e">
        <f t="shared" si="0"/>
        <v>#REF!</v>
      </c>
      <c r="U6" s="12" t="e">
        <f t="shared" si="0"/>
        <v>#REF!</v>
      </c>
      <c r="V6" s="14" t="e">
        <f t="shared" si="0"/>
        <v>#REF!</v>
      </c>
      <c r="W6" s="14" t="e">
        <f t="shared" si="0"/>
        <v>#REF!</v>
      </c>
      <c r="X6" s="14" t="e">
        <f t="shared" si="0"/>
        <v>#REF!</v>
      </c>
      <c r="Y6" s="13"/>
    </row>
    <row r="7" spans="1:25" ht="20.25" x14ac:dyDescent="0.3">
      <c r="A7" s="179" t="s">
        <v>27</v>
      </c>
      <c r="B7" s="179"/>
      <c r="C7" s="15" t="e">
        <f>#REF!+#REF!+C9+#REF!+C10+C11+#REF!+C12+C13+C14+#REF!+#REF!+#REF!+#REF!+#REF!+#REF!+#REF!+#REF!</f>
        <v>#REF!</v>
      </c>
      <c r="D7" s="15" t="e">
        <f>#REF!+#REF!+D9+#REF!+D10+D11+#REF!+D12+D13+D14+#REF!+#REF!+#REF!+#REF!+#REF!+#REF!+#REF!+#REF!</f>
        <v>#REF!</v>
      </c>
      <c r="E7" s="15" t="e">
        <f>#REF!+#REF!+E9+#REF!+E10+E11+#REF!+E12+E13+E14+#REF!+#REF!+#REF!+#REF!+#REF!+#REF!+#REF!+#REF!</f>
        <v>#REF!</v>
      </c>
      <c r="F7" s="15" t="e">
        <f>#REF!+#REF!+F9+#REF!+F10+F11+#REF!+F12+F13+F14+#REF!+#REF!+#REF!+#REF!+#REF!+#REF!+#REF!+#REF!</f>
        <v>#REF!</v>
      </c>
      <c r="G7" s="15" t="e">
        <f>#REF!+#REF!+G9+#REF!+G10+G11+#REF!+G12+G13+G14+#REF!+#REF!+#REF!+#REF!+#REF!+#REF!+#REF!+#REF!</f>
        <v>#REF!</v>
      </c>
      <c r="H7" s="15" t="e">
        <f>#REF!+#REF!+H9+#REF!+H10+H11+#REF!+H12+H13+H14+#REF!+#REF!+#REF!+#REF!+#REF!+#REF!+#REF!+#REF!</f>
        <v>#REF!</v>
      </c>
      <c r="I7" s="15" t="e">
        <f>#REF!+#REF!+I9+#REF!+I10+I11+#REF!+I12+I13+I14+#REF!+#REF!+#REF!+#REF!+#REF!+#REF!+#REF!+#REF!</f>
        <v>#REF!</v>
      </c>
      <c r="J7" s="15" t="e">
        <f>#REF!+#REF!+J9+#REF!+J10+J11+#REF!+J12+J13+J14+#REF!+#REF!+#REF!+#REF!+#REF!+#REF!+#REF!+#REF!</f>
        <v>#REF!</v>
      </c>
      <c r="K7" s="15" t="e">
        <f>#REF!+#REF!+K9+#REF!+K10+K11+#REF!+K12+K13+K14+#REF!+#REF!+#REF!+#REF!+#REF!+#REF!+#REF!+#REF!</f>
        <v>#REF!</v>
      </c>
      <c r="L7" s="15" t="e">
        <f>#REF!+#REF!+L9+#REF!+L10+L11+#REF!+L12+L13+L14+#REF!+#REF!+#REF!+#REF!+#REF!+#REF!+#REF!+#REF!</f>
        <v>#REF!</v>
      </c>
      <c r="M7" s="15" t="e">
        <f>#REF!+#REF!+M9+#REF!+M10+M11+#REF!+M12+M13+M14+#REF!+#REF!+#REF!+#REF!+#REF!+#REF!+#REF!+#REF!</f>
        <v>#REF!</v>
      </c>
      <c r="N7" s="15" t="e">
        <f>#REF!+#REF!+N9+#REF!+N10+N11+#REF!+N12+N13+N14+#REF!+#REF!+#REF!+#REF!+#REF!+#REF!+#REF!+#REF!</f>
        <v>#REF!</v>
      </c>
      <c r="O7" s="15" t="e">
        <f>#REF!+#REF!+O9+#REF!+O10+O11+#REF!+O12+O13+O14+#REF!+#REF!+#REF!+#REF!+#REF!+#REF!+#REF!+#REF!</f>
        <v>#REF!</v>
      </c>
      <c r="P7" s="15" t="e">
        <f>#REF!+#REF!+P9+#REF!+P10+P11+#REF!+P12+P13+P14+#REF!+#REF!+#REF!+#REF!+#REF!+#REF!+#REF!+#REF!</f>
        <v>#REF!</v>
      </c>
      <c r="Q7" s="15" t="e">
        <f>#REF!+#REF!+Q9+#REF!+Q10+Q11+#REF!+Q12+Q13+Q14+#REF!+#REF!+#REF!+#REF!+#REF!+#REF!+#REF!+#REF!</f>
        <v>#REF!</v>
      </c>
      <c r="R7" s="15" t="e">
        <f>#REF!+#REF!+R9+#REF!+R10+R11+#REF!+R12+R13+R14+#REF!+#REF!+#REF!+#REF!+#REF!+#REF!+#REF!+#REF!</f>
        <v>#REF!</v>
      </c>
      <c r="S7" s="15" t="e">
        <f>#REF!+#REF!+S9+#REF!+S10+S11+#REF!+S12+S13+S14+#REF!+#REF!+#REF!+#REF!+#REF!+#REF!+#REF!+#REF!</f>
        <v>#REF!</v>
      </c>
      <c r="T7" s="15" t="e">
        <f>#REF!+#REF!+T9+#REF!+T10+T11+#REF!+T12+T13+T14+#REF!+#REF!+#REF!+#REF!+#REF!+#REF!+#REF!+#REF!</f>
        <v>#REF!</v>
      </c>
      <c r="U7" s="15" t="e">
        <f>#REF!+#REF!+U9+#REF!+U10+U11+#REF!+U12+U13+U14+#REF!+#REF!+#REF!+#REF!+#REF!+#REF!+#REF!+#REF!</f>
        <v>#REF!</v>
      </c>
      <c r="V7" s="15" t="e">
        <f>#REF!+#REF!+V9+#REF!+V10+V11+#REF!+V12+V13+V14+#REF!+#REF!+#REF!+#REF!+#REF!+#REF!+#REF!+#REF!</f>
        <v>#REF!</v>
      </c>
      <c r="W7" s="15" t="e">
        <f>#REF!+#REF!+W9+#REF!+W10+W11+#REF!+W12+W13+W14+#REF!+#REF!+#REF!+#REF!+#REF!+#REF!+#REF!+#REF!</f>
        <v>#REF!</v>
      </c>
      <c r="X7" s="15" t="e">
        <f>#REF!+#REF!+X9+#REF!+X10+X11+#REF!+X12+X13+X14+#REF!+#REF!+#REF!+#REF!+#REF!+#REF!+#REF!+#REF!</f>
        <v>#REF!</v>
      </c>
      <c r="Y7" s="13"/>
    </row>
    <row r="8" spans="1:25" ht="20.25" x14ac:dyDescent="0.3">
      <c r="A8" s="179" t="s">
        <v>28</v>
      </c>
      <c r="B8" s="179"/>
      <c r="C8" s="16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2">
        <v>0</v>
      </c>
      <c r="J8" s="17">
        <v>0</v>
      </c>
      <c r="K8" s="17">
        <v>0</v>
      </c>
      <c r="L8" s="17">
        <v>0</v>
      </c>
      <c r="M8" s="12">
        <v>0</v>
      </c>
      <c r="N8" s="17">
        <v>0</v>
      </c>
      <c r="O8" s="17">
        <v>0</v>
      </c>
      <c r="P8" s="17">
        <v>0</v>
      </c>
      <c r="Q8" s="12">
        <v>0</v>
      </c>
      <c r="R8" s="17">
        <v>0</v>
      </c>
      <c r="S8" s="17">
        <v>0</v>
      </c>
      <c r="T8" s="17">
        <v>0</v>
      </c>
      <c r="U8" s="12">
        <v>0</v>
      </c>
      <c r="V8" s="17">
        <v>0</v>
      </c>
      <c r="W8" s="17">
        <v>0</v>
      </c>
      <c r="X8" s="17">
        <v>0</v>
      </c>
      <c r="Y8" s="13"/>
    </row>
    <row r="9" spans="1:25" ht="121.5" x14ac:dyDescent="0.3">
      <c r="A9" s="8">
        <v>3</v>
      </c>
      <c r="B9" s="18" t="s">
        <v>29</v>
      </c>
      <c r="C9" s="19">
        <f t="shared" ref="C9:C14" si="1">D9+E9+F9+G9</f>
        <v>50000</v>
      </c>
      <c r="D9" s="20">
        <v>0</v>
      </c>
      <c r="E9" s="20">
        <v>0</v>
      </c>
      <c r="F9" s="20">
        <v>25000</v>
      </c>
      <c r="G9" s="20">
        <v>25000</v>
      </c>
      <c r="H9" s="19">
        <f t="shared" ref="H9:H14" si="2">I9+M9+Q9+U9</f>
        <v>50000</v>
      </c>
      <c r="I9" s="12">
        <v>0</v>
      </c>
      <c r="J9" s="20">
        <v>0</v>
      </c>
      <c r="K9" s="20">
        <v>0</v>
      </c>
      <c r="L9" s="20">
        <v>0</v>
      </c>
      <c r="M9" s="12">
        <v>0</v>
      </c>
      <c r="N9" s="20">
        <v>0</v>
      </c>
      <c r="O9" s="20">
        <v>0</v>
      </c>
      <c r="P9" s="20">
        <v>0</v>
      </c>
      <c r="Q9" s="12">
        <f>R9+S9+T9</f>
        <v>50000</v>
      </c>
      <c r="R9" s="20">
        <v>0</v>
      </c>
      <c r="S9" s="20">
        <v>0</v>
      </c>
      <c r="T9" s="20">
        <v>50000</v>
      </c>
      <c r="U9" s="12">
        <f>V9+W9+X9</f>
        <v>0</v>
      </c>
      <c r="V9" s="20">
        <v>0</v>
      </c>
      <c r="W9" s="20">
        <v>0</v>
      </c>
      <c r="X9" s="20">
        <v>0</v>
      </c>
      <c r="Y9" s="13"/>
    </row>
    <row r="10" spans="1:25" ht="40.5" x14ac:dyDescent="0.2">
      <c r="A10" s="8">
        <v>5</v>
      </c>
      <c r="B10" s="21" t="s">
        <v>30</v>
      </c>
      <c r="C10" s="19">
        <f t="shared" si="1"/>
        <v>1500</v>
      </c>
      <c r="D10" s="20">
        <v>0</v>
      </c>
      <c r="E10" s="20">
        <v>1500</v>
      </c>
      <c r="F10" s="20">
        <v>0</v>
      </c>
      <c r="G10" s="20">
        <v>0</v>
      </c>
      <c r="H10" s="19">
        <f t="shared" si="2"/>
        <v>1500</v>
      </c>
      <c r="I10" s="12">
        <v>0</v>
      </c>
      <c r="J10" s="20">
        <v>0</v>
      </c>
      <c r="K10" s="20">
        <v>0</v>
      </c>
      <c r="L10" s="20">
        <v>0</v>
      </c>
      <c r="M10" s="12">
        <v>500</v>
      </c>
      <c r="N10" s="20">
        <v>500</v>
      </c>
      <c r="O10" s="20">
        <v>0</v>
      </c>
      <c r="P10" s="20">
        <v>0</v>
      </c>
      <c r="Q10" s="12">
        <v>500</v>
      </c>
      <c r="R10" s="20">
        <v>500</v>
      </c>
      <c r="S10" s="20">
        <v>0</v>
      </c>
      <c r="T10" s="20">
        <v>0</v>
      </c>
      <c r="U10" s="12">
        <v>500</v>
      </c>
      <c r="V10" s="20">
        <v>500</v>
      </c>
      <c r="W10" s="20">
        <v>0</v>
      </c>
      <c r="X10" s="20">
        <v>0</v>
      </c>
      <c r="Y10" s="13"/>
    </row>
    <row r="11" spans="1:25" ht="173.25" customHeight="1" x14ac:dyDescent="0.3">
      <c r="A11" s="8">
        <v>6</v>
      </c>
      <c r="B11" s="21" t="s">
        <v>31</v>
      </c>
      <c r="C11" s="19">
        <f t="shared" si="1"/>
        <v>4438</v>
      </c>
      <c r="D11" s="20">
        <v>4438</v>
      </c>
      <c r="E11" s="20">
        <v>0</v>
      </c>
      <c r="F11" s="20">
        <v>0</v>
      </c>
      <c r="G11" s="20">
        <v>0</v>
      </c>
      <c r="H11" s="19">
        <f t="shared" si="2"/>
        <v>4438</v>
      </c>
      <c r="I11" s="12">
        <f>SUM(J11:L11)</f>
        <v>0</v>
      </c>
      <c r="J11" s="20">
        <v>0</v>
      </c>
      <c r="K11" s="20">
        <v>0</v>
      </c>
      <c r="L11" s="20">
        <v>0</v>
      </c>
      <c r="M11" s="12">
        <f>SUM(N11:P11)</f>
        <v>0</v>
      </c>
      <c r="N11" s="20">
        <v>0</v>
      </c>
      <c r="O11" s="20">
        <v>0</v>
      </c>
      <c r="P11" s="20">
        <v>0</v>
      </c>
      <c r="Q11" s="12">
        <f>SUM(R11:T11)</f>
        <v>0</v>
      </c>
      <c r="R11" s="20">
        <v>0</v>
      </c>
      <c r="S11" s="20">
        <v>0</v>
      </c>
      <c r="T11" s="20">
        <v>0</v>
      </c>
      <c r="U11" s="12">
        <f>SUM(V11:X11)</f>
        <v>4438</v>
      </c>
      <c r="V11" s="20">
        <v>0</v>
      </c>
      <c r="W11" s="20">
        <v>0</v>
      </c>
      <c r="X11" s="20">
        <v>4438</v>
      </c>
      <c r="Y11" s="18" t="s">
        <v>32</v>
      </c>
    </row>
    <row r="12" spans="1:25" ht="202.5" x14ac:dyDescent="0.2">
      <c r="A12" s="8">
        <v>8</v>
      </c>
      <c r="B12" s="21" t="s">
        <v>33</v>
      </c>
      <c r="C12" s="22">
        <f t="shared" si="1"/>
        <v>6614</v>
      </c>
      <c r="D12" s="20">
        <v>0</v>
      </c>
      <c r="E12" s="20">
        <v>0</v>
      </c>
      <c r="F12" s="20">
        <v>0</v>
      </c>
      <c r="G12" s="20">
        <v>6614</v>
      </c>
      <c r="H12" s="22">
        <f t="shared" si="2"/>
        <v>6614</v>
      </c>
      <c r="I12" s="12">
        <v>0</v>
      </c>
      <c r="J12" s="20">
        <v>0</v>
      </c>
      <c r="K12" s="20">
        <v>0</v>
      </c>
      <c r="L12" s="20">
        <v>0</v>
      </c>
      <c r="M12" s="12">
        <v>0</v>
      </c>
      <c r="N12" s="20">
        <v>0</v>
      </c>
      <c r="O12" s="20">
        <v>0</v>
      </c>
      <c r="P12" s="20">
        <v>0</v>
      </c>
      <c r="Q12" s="12">
        <v>0</v>
      </c>
      <c r="R12" s="20">
        <v>0</v>
      </c>
      <c r="S12" s="20">
        <v>0</v>
      </c>
      <c r="T12" s="20">
        <v>0</v>
      </c>
      <c r="U12" s="12">
        <v>6614</v>
      </c>
      <c r="V12" s="20">
        <v>6614</v>
      </c>
      <c r="W12" s="20">
        <v>0</v>
      </c>
      <c r="X12" s="20">
        <v>0</v>
      </c>
    </row>
    <row r="13" spans="1:25" ht="198" customHeight="1" x14ac:dyDescent="0.3">
      <c r="A13" s="8">
        <v>9</v>
      </c>
      <c r="B13" s="21" t="s">
        <v>34</v>
      </c>
      <c r="C13" s="22">
        <f t="shared" si="1"/>
        <v>23044</v>
      </c>
      <c r="D13" s="20">
        <v>8130</v>
      </c>
      <c r="E13" s="20">
        <v>14914</v>
      </c>
      <c r="F13" s="20">
        <v>0</v>
      </c>
      <c r="G13" s="20">
        <v>0</v>
      </c>
      <c r="H13" s="22">
        <f t="shared" si="2"/>
        <v>23044</v>
      </c>
      <c r="I13" s="12">
        <f>SUM(J13:L13)</f>
        <v>4100</v>
      </c>
      <c r="J13" s="20">
        <v>0</v>
      </c>
      <c r="K13" s="20">
        <v>0</v>
      </c>
      <c r="L13" s="20">
        <v>4100</v>
      </c>
      <c r="M13" s="12">
        <f>SUM(N13:P13)</f>
        <v>5370</v>
      </c>
      <c r="N13" s="20">
        <v>1790</v>
      </c>
      <c r="O13" s="20">
        <v>1790</v>
      </c>
      <c r="P13" s="20">
        <v>1790</v>
      </c>
      <c r="Q13" s="12">
        <f>SUM(R13:T13)</f>
        <v>3621</v>
      </c>
      <c r="R13" s="20">
        <v>1207</v>
      </c>
      <c r="S13" s="20">
        <v>1207</v>
      </c>
      <c r="T13" s="20">
        <v>1207</v>
      </c>
      <c r="U13" s="12">
        <f>SUM(V13:X13)</f>
        <v>9953</v>
      </c>
      <c r="V13" s="20">
        <v>0</v>
      </c>
      <c r="W13" s="20">
        <v>0</v>
      </c>
      <c r="X13" s="20">
        <v>9953</v>
      </c>
      <c r="Y13" s="18" t="s">
        <v>35</v>
      </c>
    </row>
    <row r="14" spans="1:25" ht="222.75" x14ac:dyDescent="0.2">
      <c r="A14" s="8">
        <v>10</v>
      </c>
      <c r="B14" s="21" t="s">
        <v>36</v>
      </c>
      <c r="C14" s="22">
        <f t="shared" si="1"/>
        <v>13965</v>
      </c>
      <c r="D14" s="20">
        <v>10000</v>
      </c>
      <c r="E14" s="20">
        <v>3965</v>
      </c>
      <c r="F14" s="20">
        <v>0</v>
      </c>
      <c r="G14" s="20">
        <v>0</v>
      </c>
      <c r="H14" s="22">
        <f t="shared" si="2"/>
        <v>13965</v>
      </c>
      <c r="I14" s="12">
        <f>SUM(J14:L14)</f>
        <v>0</v>
      </c>
      <c r="J14" s="20">
        <v>0</v>
      </c>
      <c r="K14" s="20">
        <v>0</v>
      </c>
      <c r="L14" s="20">
        <v>0</v>
      </c>
      <c r="M14" s="12">
        <f>SUM(N14:P14)</f>
        <v>0</v>
      </c>
      <c r="N14" s="20">
        <v>0</v>
      </c>
      <c r="O14" s="20">
        <v>0</v>
      </c>
      <c r="P14" s="20">
        <v>0</v>
      </c>
      <c r="Q14" s="12">
        <f>SUM(R14:T14)</f>
        <v>5352</v>
      </c>
      <c r="R14" s="20">
        <v>1784</v>
      </c>
      <c r="S14" s="20">
        <v>1784</v>
      </c>
      <c r="T14" s="20">
        <v>1784</v>
      </c>
      <c r="U14" s="12">
        <f>SUM(V14:X14)</f>
        <v>8613</v>
      </c>
      <c r="V14" s="20">
        <v>1784</v>
      </c>
      <c r="W14" s="20">
        <v>1784</v>
      </c>
      <c r="X14" s="20">
        <v>5045</v>
      </c>
      <c r="Y14" s="13"/>
    </row>
    <row r="15" spans="1:25" ht="15" hidden="1" x14ac:dyDescent="0.25">
      <c r="A15" s="171" t="s">
        <v>37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</row>
    <row r="16" spans="1:25" ht="15" hidden="1" x14ac:dyDescent="0.25">
      <c r="A16" s="174" t="s">
        <v>26</v>
      </c>
      <c r="B16" s="174"/>
      <c r="C16" s="23">
        <f t="shared" ref="C16:X16" si="3">C17</f>
        <v>10000</v>
      </c>
      <c r="D16" s="23">
        <f t="shared" si="3"/>
        <v>0</v>
      </c>
      <c r="E16" s="23">
        <f t="shared" si="3"/>
        <v>0</v>
      </c>
      <c r="F16" s="23">
        <f t="shared" si="3"/>
        <v>10000</v>
      </c>
      <c r="G16" s="24">
        <f t="shared" si="3"/>
        <v>0</v>
      </c>
      <c r="H16" s="23">
        <f t="shared" si="3"/>
        <v>10000</v>
      </c>
      <c r="I16" s="25">
        <f t="shared" si="3"/>
        <v>0</v>
      </c>
      <c r="J16" s="24">
        <f t="shared" si="3"/>
        <v>0</v>
      </c>
      <c r="K16" s="24">
        <f t="shared" si="3"/>
        <v>0</v>
      </c>
      <c r="L16" s="24">
        <f t="shared" si="3"/>
        <v>0</v>
      </c>
      <c r="M16" s="25">
        <f t="shared" si="3"/>
        <v>0</v>
      </c>
      <c r="N16" s="24">
        <f t="shared" si="3"/>
        <v>0</v>
      </c>
      <c r="O16" s="24">
        <f t="shared" si="3"/>
        <v>0</v>
      </c>
      <c r="P16" s="24">
        <f t="shared" si="3"/>
        <v>0</v>
      </c>
      <c r="Q16" s="25">
        <f t="shared" si="3"/>
        <v>0</v>
      </c>
      <c r="R16" s="24">
        <f t="shared" si="3"/>
        <v>0</v>
      </c>
      <c r="S16" s="24">
        <f t="shared" si="3"/>
        <v>0</v>
      </c>
      <c r="T16" s="24">
        <f t="shared" si="3"/>
        <v>0</v>
      </c>
      <c r="U16" s="25">
        <f t="shared" si="3"/>
        <v>10000</v>
      </c>
      <c r="V16" s="24">
        <f t="shared" si="3"/>
        <v>0</v>
      </c>
      <c r="W16" s="25">
        <f t="shared" si="3"/>
        <v>10000</v>
      </c>
      <c r="X16" s="24">
        <f t="shared" si="3"/>
        <v>0</v>
      </c>
    </row>
    <row r="17" spans="1:24" ht="15" hidden="1" x14ac:dyDescent="0.2">
      <c r="A17" s="175" t="s">
        <v>27</v>
      </c>
      <c r="B17" s="175"/>
      <c r="C17" s="26">
        <f>D17+E17+F17+G17</f>
        <v>10000</v>
      </c>
      <c r="D17" s="27">
        <v>0</v>
      </c>
      <c r="E17" s="27">
        <v>0</v>
      </c>
      <c r="F17" s="27">
        <v>10000</v>
      </c>
      <c r="G17" s="27">
        <v>0</v>
      </c>
      <c r="H17" s="26">
        <f>I17+M17+Q17+U17</f>
        <v>10000</v>
      </c>
      <c r="I17" s="25">
        <v>0</v>
      </c>
      <c r="J17" s="27">
        <v>0</v>
      </c>
      <c r="K17" s="27">
        <v>0</v>
      </c>
      <c r="L17" s="27">
        <v>0</v>
      </c>
      <c r="M17" s="25">
        <v>0</v>
      </c>
      <c r="N17" s="27">
        <v>0</v>
      </c>
      <c r="O17" s="27">
        <v>0</v>
      </c>
      <c r="P17" s="27">
        <v>0</v>
      </c>
      <c r="Q17" s="25">
        <v>0</v>
      </c>
      <c r="R17" s="27">
        <v>0</v>
      </c>
      <c r="S17" s="27">
        <v>0</v>
      </c>
      <c r="T17" s="27">
        <v>0</v>
      </c>
      <c r="U17" s="25">
        <v>10000</v>
      </c>
      <c r="V17" s="27">
        <v>0</v>
      </c>
      <c r="W17" s="25">
        <v>10000</v>
      </c>
      <c r="X17" s="27">
        <v>0</v>
      </c>
    </row>
    <row r="18" spans="1:24" ht="15" hidden="1" customHeight="1" x14ac:dyDescent="0.25">
      <c r="A18" s="173" t="s">
        <v>38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spans="1:24" ht="15" hidden="1" x14ac:dyDescent="0.25">
      <c r="A19" s="172" t="s">
        <v>26</v>
      </c>
      <c r="B19" s="172"/>
      <c r="C19" s="23">
        <f t="shared" ref="C19:X19" si="4">C20</f>
        <v>189517.90400000001</v>
      </c>
      <c r="D19" s="23">
        <f t="shared" si="4"/>
        <v>33433.326999999997</v>
      </c>
      <c r="E19" s="23">
        <f t="shared" si="4"/>
        <v>57435.967000000004</v>
      </c>
      <c r="F19" s="23">
        <f t="shared" si="4"/>
        <v>55909.136999999995</v>
      </c>
      <c r="G19" s="23">
        <f t="shared" si="4"/>
        <v>42739.473000000005</v>
      </c>
      <c r="H19" s="23">
        <f t="shared" si="4"/>
        <v>189517.90398000003</v>
      </c>
      <c r="I19" s="23">
        <f t="shared" si="4"/>
        <v>46281.955803551842</v>
      </c>
      <c r="J19" s="23">
        <f t="shared" si="4"/>
        <v>15619.59180390105</v>
      </c>
      <c r="K19" s="23">
        <f t="shared" si="4"/>
        <v>17399.707324372092</v>
      </c>
      <c r="L19" s="23">
        <f t="shared" si="4"/>
        <v>13262.656675278711</v>
      </c>
      <c r="M19" s="23">
        <f t="shared" si="4"/>
        <v>42766.66342914664</v>
      </c>
      <c r="N19" s="23">
        <f t="shared" si="4"/>
        <v>22707.004789203067</v>
      </c>
      <c r="O19" s="23">
        <f t="shared" si="4"/>
        <v>8085.3188236229562</v>
      </c>
      <c r="P19" s="23">
        <f t="shared" si="4"/>
        <v>11974.339816320615</v>
      </c>
      <c r="Q19" s="23">
        <f t="shared" si="4"/>
        <v>41855.594647791455</v>
      </c>
      <c r="R19" s="23">
        <f t="shared" si="4"/>
        <v>16692.012771132169</v>
      </c>
      <c r="S19" s="23">
        <f t="shared" si="4"/>
        <v>9568.6071365802509</v>
      </c>
      <c r="T19" s="23">
        <f t="shared" si="4"/>
        <v>15594.97474007904</v>
      </c>
      <c r="U19" s="23">
        <f t="shared" si="4"/>
        <v>58613.690099510095</v>
      </c>
      <c r="V19" s="23">
        <f t="shared" si="4"/>
        <v>29195.971447661123</v>
      </c>
      <c r="W19" s="23">
        <f t="shared" si="4"/>
        <v>19981.75264299336</v>
      </c>
      <c r="X19" s="23">
        <f t="shared" si="4"/>
        <v>9435.9660088556193</v>
      </c>
    </row>
    <row r="20" spans="1:24" hidden="1" x14ac:dyDescent="0.2">
      <c r="A20" s="170" t="s">
        <v>27</v>
      </c>
      <c r="B20" s="170"/>
      <c r="C20" s="24">
        <f t="shared" ref="C20:X20" si="5">C22+C30+C33+C37</f>
        <v>189517.90400000001</v>
      </c>
      <c r="D20" s="24">
        <f t="shared" si="5"/>
        <v>33433.326999999997</v>
      </c>
      <c r="E20" s="24">
        <f t="shared" si="5"/>
        <v>57435.967000000004</v>
      </c>
      <c r="F20" s="24">
        <f t="shared" si="5"/>
        <v>55909.136999999995</v>
      </c>
      <c r="G20" s="24">
        <f t="shared" si="5"/>
        <v>42739.473000000005</v>
      </c>
      <c r="H20" s="24">
        <f t="shared" si="5"/>
        <v>189517.90398000003</v>
      </c>
      <c r="I20" s="24">
        <f t="shared" si="5"/>
        <v>46281.955803551842</v>
      </c>
      <c r="J20" s="24">
        <f t="shared" si="5"/>
        <v>15619.59180390105</v>
      </c>
      <c r="K20" s="24">
        <f t="shared" si="5"/>
        <v>17399.707324372092</v>
      </c>
      <c r="L20" s="24">
        <f t="shared" si="5"/>
        <v>13262.656675278711</v>
      </c>
      <c r="M20" s="24">
        <f t="shared" si="5"/>
        <v>42766.66342914664</v>
      </c>
      <c r="N20" s="24">
        <f t="shared" si="5"/>
        <v>22707.004789203067</v>
      </c>
      <c r="O20" s="24">
        <f t="shared" si="5"/>
        <v>8085.3188236229562</v>
      </c>
      <c r="P20" s="24">
        <f t="shared" si="5"/>
        <v>11974.339816320615</v>
      </c>
      <c r="Q20" s="24">
        <f t="shared" si="5"/>
        <v>41855.594647791455</v>
      </c>
      <c r="R20" s="24">
        <f t="shared" si="5"/>
        <v>16692.012771132169</v>
      </c>
      <c r="S20" s="24">
        <f t="shared" si="5"/>
        <v>9568.6071365802509</v>
      </c>
      <c r="T20" s="24">
        <f t="shared" si="5"/>
        <v>15594.97474007904</v>
      </c>
      <c r="U20" s="24">
        <f t="shared" si="5"/>
        <v>58613.690099510095</v>
      </c>
      <c r="V20" s="24">
        <f t="shared" si="5"/>
        <v>29195.971447661123</v>
      </c>
      <c r="W20" s="24">
        <f t="shared" si="5"/>
        <v>19981.75264299336</v>
      </c>
      <c r="X20" s="24">
        <f t="shared" si="5"/>
        <v>9435.9660088556193</v>
      </c>
    </row>
    <row r="21" spans="1:24" hidden="1" x14ac:dyDescent="0.2">
      <c r="A21" s="170" t="s">
        <v>28</v>
      </c>
      <c r="B21" s="170"/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8"/>
      <c r="K21" s="28"/>
      <c r="L21" s="28"/>
      <c r="M21" s="24">
        <v>0</v>
      </c>
      <c r="N21" s="24"/>
      <c r="O21" s="24"/>
      <c r="P21" s="24"/>
      <c r="Q21" s="24">
        <v>0</v>
      </c>
      <c r="R21" s="24"/>
      <c r="S21" s="24"/>
      <c r="T21" s="24"/>
      <c r="U21" s="24">
        <v>0</v>
      </c>
      <c r="V21" s="24"/>
      <c r="W21" s="24"/>
      <c r="X21" s="24"/>
    </row>
    <row r="22" spans="1:24" ht="45" hidden="1" x14ac:dyDescent="0.25">
      <c r="A22" s="29">
        <v>1</v>
      </c>
      <c r="B22" s="30" t="s">
        <v>39</v>
      </c>
      <c r="C22" s="31">
        <f t="shared" ref="C22:C38" si="6">D22+E22+F22+G22</f>
        <v>135074.48800000001</v>
      </c>
      <c r="D22" s="31">
        <f>D23+D24+D25+D26+D27+D28+D29</f>
        <v>25997.71</v>
      </c>
      <c r="E22" s="31">
        <f>E23+E24+E25+E26+E27+E28+E29</f>
        <v>44264</v>
      </c>
      <c r="F22" s="31">
        <f>F23+F24+F25+F26+F27+F28+F29</f>
        <v>31760.829999999998</v>
      </c>
      <c r="G22" s="31">
        <f>G23+G24+G25+G26+G27+G28+G29</f>
        <v>33051.948000000004</v>
      </c>
      <c r="H22" s="31">
        <f t="shared" ref="H22:H38" si="7">I22+M22+Q22+U22</f>
        <v>135074.46800000002</v>
      </c>
      <c r="I22" s="31">
        <f t="shared" ref="I22:X22" si="8">I23+I24+I25+I26+I27+I28+I29</f>
        <v>39267.006948728369</v>
      </c>
      <c r="J22" s="31">
        <f t="shared" si="8"/>
        <v>14582.53194786737</v>
      </c>
      <c r="K22" s="31">
        <f t="shared" si="8"/>
        <v>14620.927004081672</v>
      </c>
      <c r="L22" s="31">
        <f t="shared" si="8"/>
        <v>10063.547996779331</v>
      </c>
      <c r="M22" s="31">
        <f t="shared" si="8"/>
        <v>29085.528577574099</v>
      </c>
      <c r="N22" s="31">
        <f t="shared" si="8"/>
        <v>14776.598512839346</v>
      </c>
      <c r="O22" s="31">
        <f t="shared" si="8"/>
        <v>5209.9545360185457</v>
      </c>
      <c r="P22" s="31">
        <f t="shared" si="8"/>
        <v>9098.9755287162043</v>
      </c>
      <c r="Q22" s="31">
        <f t="shared" si="8"/>
        <v>20572.204111757579</v>
      </c>
      <c r="R22" s="31">
        <f t="shared" si="8"/>
        <v>4370.5140476035704</v>
      </c>
      <c r="S22" s="31">
        <f t="shared" si="8"/>
        <v>5128.2140476035702</v>
      </c>
      <c r="T22" s="31">
        <f t="shared" si="8"/>
        <v>11073.476016550439</v>
      </c>
      <c r="U22" s="31">
        <f t="shared" si="8"/>
        <v>46149.72836193999</v>
      </c>
      <c r="V22" s="31">
        <f t="shared" si="8"/>
        <v>26689.696762819091</v>
      </c>
      <c r="W22" s="31">
        <f t="shared" si="8"/>
        <v>12879.433612703251</v>
      </c>
      <c r="X22" s="31">
        <f t="shared" si="8"/>
        <v>6580.5979864176597</v>
      </c>
    </row>
    <row r="23" spans="1:24" ht="42.75" hidden="1" x14ac:dyDescent="0.2">
      <c r="A23" s="32" t="s">
        <v>40</v>
      </c>
      <c r="B23" s="33" t="s">
        <v>41</v>
      </c>
      <c r="C23" s="31">
        <f t="shared" si="6"/>
        <v>5086.2000000000007</v>
      </c>
      <c r="D23" s="28">
        <v>1201.3</v>
      </c>
      <c r="E23" s="28">
        <v>1688</v>
      </c>
      <c r="F23" s="28">
        <v>1220.3</v>
      </c>
      <c r="G23" s="28">
        <v>976.6</v>
      </c>
      <c r="H23" s="31">
        <f t="shared" si="7"/>
        <v>5086.2</v>
      </c>
      <c r="I23" s="28">
        <f t="shared" ref="I23:I29" si="9">J23+K23+L23</f>
        <v>1991.5</v>
      </c>
      <c r="J23" s="28">
        <v>497.88</v>
      </c>
      <c r="K23" s="28">
        <v>747</v>
      </c>
      <c r="L23" s="28">
        <v>746.62</v>
      </c>
      <c r="M23" s="28">
        <f t="shared" ref="M23:M29" si="10">N23+O23+P23</f>
        <v>731.5</v>
      </c>
      <c r="N23" s="28">
        <v>731.5</v>
      </c>
      <c r="O23" s="28">
        <v>0</v>
      </c>
      <c r="P23" s="28">
        <v>0</v>
      </c>
      <c r="Q23" s="28">
        <f t="shared" ref="Q23:Q29" si="11">R23+S23+T23</f>
        <v>926.5</v>
      </c>
      <c r="R23" s="28">
        <v>308</v>
      </c>
      <c r="S23" s="28">
        <v>308</v>
      </c>
      <c r="T23" s="28">
        <v>310.5</v>
      </c>
      <c r="U23" s="28">
        <f t="shared" ref="U23:U29" si="12">V23+W23+X23</f>
        <v>1436.7</v>
      </c>
      <c r="V23" s="28">
        <v>1000</v>
      </c>
      <c r="W23" s="28">
        <v>436.7</v>
      </c>
      <c r="X23" s="28">
        <v>0</v>
      </c>
    </row>
    <row r="24" spans="1:24" ht="57" hidden="1" x14ac:dyDescent="0.2">
      <c r="A24" s="32" t="s">
        <v>42</v>
      </c>
      <c r="B24" s="33" t="s">
        <v>43</v>
      </c>
      <c r="C24" s="31">
        <f t="shared" si="6"/>
        <v>5800.85</v>
      </c>
      <c r="D24" s="28">
        <v>1300</v>
      </c>
      <c r="E24" s="28">
        <v>1500</v>
      </c>
      <c r="F24" s="28">
        <v>1500</v>
      </c>
      <c r="G24" s="28">
        <v>1500.85</v>
      </c>
      <c r="H24" s="31">
        <f t="shared" si="7"/>
        <v>5800.83</v>
      </c>
      <c r="I24" s="28">
        <f t="shared" si="9"/>
        <v>2030.3</v>
      </c>
      <c r="J24" s="28">
        <v>0</v>
      </c>
      <c r="K24" s="28">
        <v>1015.15</v>
      </c>
      <c r="L24" s="28">
        <v>1015.15</v>
      </c>
      <c r="M24" s="28">
        <f t="shared" si="10"/>
        <v>2030.28</v>
      </c>
      <c r="N24" s="28">
        <v>676.76</v>
      </c>
      <c r="O24" s="28">
        <v>676.76</v>
      </c>
      <c r="P24" s="28">
        <v>676.76</v>
      </c>
      <c r="Q24" s="28">
        <f t="shared" si="11"/>
        <v>1000.25</v>
      </c>
      <c r="R24" s="28">
        <v>333.42</v>
      </c>
      <c r="S24" s="28">
        <v>333.42</v>
      </c>
      <c r="T24" s="28">
        <v>333.41</v>
      </c>
      <c r="U24" s="28">
        <f t="shared" si="12"/>
        <v>740</v>
      </c>
      <c r="V24" s="28">
        <v>0</v>
      </c>
      <c r="W24" s="28">
        <v>740</v>
      </c>
      <c r="X24" s="28">
        <v>0</v>
      </c>
    </row>
    <row r="25" spans="1:24" ht="27.75" hidden="1" customHeight="1" x14ac:dyDescent="0.2">
      <c r="A25" s="32" t="s">
        <v>44</v>
      </c>
      <c r="B25" s="33" t="s">
        <v>45</v>
      </c>
      <c r="C25" s="31">
        <f t="shared" si="6"/>
        <v>14322</v>
      </c>
      <c r="D25" s="28">
        <v>532.20000000000005</v>
      </c>
      <c r="E25" s="28">
        <v>13489.8</v>
      </c>
      <c r="F25" s="28">
        <v>0</v>
      </c>
      <c r="G25" s="28">
        <v>300</v>
      </c>
      <c r="H25" s="31">
        <f t="shared" si="7"/>
        <v>14322</v>
      </c>
      <c r="I25" s="28">
        <f t="shared" si="9"/>
        <v>9886</v>
      </c>
      <c r="J25" s="28">
        <v>0</v>
      </c>
      <c r="K25" s="28">
        <v>8000</v>
      </c>
      <c r="L25" s="28">
        <v>1886</v>
      </c>
      <c r="M25" s="28">
        <f t="shared" si="10"/>
        <v>3736</v>
      </c>
      <c r="N25" s="28">
        <v>0</v>
      </c>
      <c r="O25" s="28">
        <v>500</v>
      </c>
      <c r="P25" s="28">
        <v>3236</v>
      </c>
      <c r="Q25" s="28">
        <f t="shared" si="11"/>
        <v>400</v>
      </c>
      <c r="R25" s="28">
        <v>400</v>
      </c>
      <c r="S25" s="28">
        <v>0</v>
      </c>
      <c r="T25" s="28">
        <v>0</v>
      </c>
      <c r="U25" s="28">
        <f t="shared" si="12"/>
        <v>300</v>
      </c>
      <c r="V25" s="28">
        <v>300</v>
      </c>
      <c r="W25" s="28">
        <v>0</v>
      </c>
      <c r="X25" s="28">
        <v>0</v>
      </c>
    </row>
    <row r="26" spans="1:24" ht="43.5" hidden="1" customHeight="1" x14ac:dyDescent="0.2">
      <c r="A26" s="32" t="s">
        <v>46</v>
      </c>
      <c r="B26" s="33" t="s">
        <v>47</v>
      </c>
      <c r="C26" s="31">
        <f t="shared" si="6"/>
        <v>86661.34</v>
      </c>
      <c r="D26" s="28">
        <v>18072.5</v>
      </c>
      <c r="E26" s="28">
        <v>21596.5</v>
      </c>
      <c r="F26" s="28">
        <v>21596.84</v>
      </c>
      <c r="G26" s="28">
        <v>25395.5</v>
      </c>
      <c r="H26" s="31">
        <f t="shared" si="7"/>
        <v>86661.340000000055</v>
      </c>
      <c r="I26" s="28">
        <f t="shared" si="9"/>
        <v>18431.509804111258</v>
      </c>
      <c r="J26" s="28">
        <v>13044.786232995</v>
      </c>
      <c r="K26" s="28">
        <v>2326.2112892093</v>
      </c>
      <c r="L26" s="28">
        <v>3060.5122819069602</v>
      </c>
      <c r="M26" s="28">
        <f t="shared" si="10"/>
        <v>16629.358837146363</v>
      </c>
      <c r="N26" s="28">
        <v>11242.6352660301</v>
      </c>
      <c r="O26" s="28">
        <v>2326.2112892093</v>
      </c>
      <c r="P26" s="28">
        <v>3060.5122819069602</v>
      </c>
      <c r="Q26" s="28">
        <f t="shared" si="11"/>
        <v>13670.125836574771</v>
      </c>
      <c r="R26" s="28">
        <v>2326.2112892093</v>
      </c>
      <c r="S26" s="28">
        <v>2326.2112892093</v>
      </c>
      <c r="T26" s="28">
        <v>9017.7032581561707</v>
      </c>
      <c r="U26" s="28">
        <f t="shared" si="12"/>
        <v>37930.345522167656</v>
      </c>
      <c r="V26" s="28">
        <v>23098.2793045283</v>
      </c>
      <c r="W26" s="28">
        <v>9824.7561544124601</v>
      </c>
      <c r="X26" s="28">
        <v>5007.3100632268997</v>
      </c>
    </row>
    <row r="27" spans="1:24" ht="15.75" hidden="1" customHeight="1" x14ac:dyDescent="0.2">
      <c r="A27" s="32" t="s">
        <v>48</v>
      </c>
      <c r="B27" s="33" t="s">
        <v>49</v>
      </c>
      <c r="C27" s="31">
        <f t="shared" si="6"/>
        <v>10434</v>
      </c>
      <c r="D27" s="28">
        <v>1440</v>
      </c>
      <c r="E27" s="28">
        <v>2880</v>
      </c>
      <c r="F27" s="28">
        <v>4434</v>
      </c>
      <c r="G27" s="28">
        <v>1680</v>
      </c>
      <c r="H27" s="31">
        <f t="shared" si="7"/>
        <v>10434</v>
      </c>
      <c r="I27" s="28">
        <f t="shared" si="9"/>
        <v>3473.1000000000004</v>
      </c>
      <c r="J27" s="28">
        <v>0</v>
      </c>
      <c r="K27" s="28">
        <v>1157.7</v>
      </c>
      <c r="L27" s="28">
        <v>2315.4</v>
      </c>
      <c r="M27" s="28">
        <f t="shared" si="10"/>
        <v>2854.38</v>
      </c>
      <c r="N27" s="28">
        <v>1157.7</v>
      </c>
      <c r="O27" s="28">
        <v>538.98</v>
      </c>
      <c r="P27" s="28">
        <v>1157.7</v>
      </c>
      <c r="Q27" s="28">
        <f t="shared" si="11"/>
        <v>1566.68</v>
      </c>
      <c r="R27" s="28">
        <v>0</v>
      </c>
      <c r="S27" s="28">
        <v>1157.7</v>
      </c>
      <c r="T27" s="28">
        <v>408.98</v>
      </c>
      <c r="U27" s="28">
        <f t="shared" si="12"/>
        <v>2539.84</v>
      </c>
      <c r="V27" s="28">
        <v>1157.1400000000001</v>
      </c>
      <c r="W27" s="28">
        <v>843.7</v>
      </c>
      <c r="X27" s="28">
        <v>539</v>
      </c>
    </row>
    <row r="28" spans="1:24" ht="42.75" hidden="1" x14ac:dyDescent="0.2">
      <c r="A28" s="32" t="s">
        <v>50</v>
      </c>
      <c r="B28" s="33" t="s">
        <v>51</v>
      </c>
      <c r="C28" s="31">
        <f t="shared" si="6"/>
        <v>635</v>
      </c>
      <c r="D28" s="28">
        <v>335</v>
      </c>
      <c r="E28" s="28">
        <v>200</v>
      </c>
      <c r="F28" s="28">
        <v>0</v>
      </c>
      <c r="G28" s="28">
        <v>100</v>
      </c>
      <c r="H28" s="31">
        <f t="shared" si="7"/>
        <v>635</v>
      </c>
      <c r="I28" s="28">
        <f t="shared" si="9"/>
        <v>335</v>
      </c>
      <c r="J28" s="28">
        <v>0</v>
      </c>
      <c r="K28" s="28">
        <v>335</v>
      </c>
      <c r="L28" s="28">
        <v>0</v>
      </c>
      <c r="M28" s="28">
        <f t="shared" si="10"/>
        <v>200</v>
      </c>
      <c r="N28" s="28">
        <v>0</v>
      </c>
      <c r="O28" s="28">
        <v>200</v>
      </c>
      <c r="P28" s="28">
        <v>0</v>
      </c>
      <c r="Q28" s="28">
        <f t="shared" si="11"/>
        <v>0</v>
      </c>
      <c r="R28" s="28">
        <v>0</v>
      </c>
      <c r="S28" s="28">
        <v>0</v>
      </c>
      <c r="T28" s="28">
        <v>0</v>
      </c>
      <c r="U28" s="28">
        <f t="shared" si="12"/>
        <v>100</v>
      </c>
      <c r="V28" s="28">
        <v>100</v>
      </c>
      <c r="W28" s="28">
        <v>0</v>
      </c>
      <c r="X28" s="28">
        <v>0</v>
      </c>
    </row>
    <row r="29" spans="1:24" ht="42.75" hidden="1" x14ac:dyDescent="0.2">
      <c r="A29" s="32" t="s">
        <v>52</v>
      </c>
      <c r="B29" s="33" t="s">
        <v>53</v>
      </c>
      <c r="C29" s="31">
        <f t="shared" si="6"/>
        <v>12135.098</v>
      </c>
      <c r="D29" s="28">
        <v>3116.71</v>
      </c>
      <c r="E29" s="28">
        <v>2909.7</v>
      </c>
      <c r="F29" s="28">
        <v>3009.69</v>
      </c>
      <c r="G29" s="28">
        <v>3098.998</v>
      </c>
      <c r="H29" s="31">
        <f t="shared" si="7"/>
        <v>12135.097999999994</v>
      </c>
      <c r="I29" s="28">
        <f t="shared" si="9"/>
        <v>3119.5971446171102</v>
      </c>
      <c r="J29" s="28">
        <v>1039.8657148723701</v>
      </c>
      <c r="K29" s="28">
        <v>1039.8657148723701</v>
      </c>
      <c r="L29" s="28">
        <v>1039.8657148723701</v>
      </c>
      <c r="M29" s="28">
        <f t="shared" si="10"/>
        <v>2904.0097404277349</v>
      </c>
      <c r="N29" s="28">
        <v>968.00324680924496</v>
      </c>
      <c r="O29" s="28">
        <v>968.00324680924496</v>
      </c>
      <c r="P29" s="28">
        <v>968.00324680924496</v>
      </c>
      <c r="Q29" s="28">
        <f t="shared" si="11"/>
        <v>3008.6482751828098</v>
      </c>
      <c r="R29" s="28">
        <v>1002.88275839427</v>
      </c>
      <c r="S29" s="28">
        <v>1002.88275839427</v>
      </c>
      <c r="T29" s="28">
        <v>1002.88275839427</v>
      </c>
      <c r="U29" s="28">
        <f t="shared" si="12"/>
        <v>3102.8428397723401</v>
      </c>
      <c r="V29" s="28">
        <v>1034.27745829079</v>
      </c>
      <c r="W29" s="28">
        <v>1034.27745829079</v>
      </c>
      <c r="X29" s="28">
        <v>1034.28792319076</v>
      </c>
    </row>
    <row r="30" spans="1:24" ht="60" hidden="1" x14ac:dyDescent="0.25">
      <c r="A30" s="29">
        <v>2</v>
      </c>
      <c r="B30" s="30" t="s">
        <v>54</v>
      </c>
      <c r="C30" s="31">
        <f t="shared" si="6"/>
        <v>8427.1500000000015</v>
      </c>
      <c r="D30" s="31">
        <f>D31+D32</f>
        <v>1093</v>
      </c>
      <c r="E30" s="31">
        <f>E31+E32</f>
        <v>1650.3</v>
      </c>
      <c r="F30" s="31">
        <f>F31+F32</f>
        <v>1650.3</v>
      </c>
      <c r="G30" s="31">
        <f>G31+G32</f>
        <v>4033.55</v>
      </c>
      <c r="H30" s="31">
        <f t="shared" si="7"/>
        <v>8427.1699800000079</v>
      </c>
      <c r="I30" s="31">
        <f t="shared" ref="I30:X30" si="13">I31+I32</f>
        <v>1100.32835820896</v>
      </c>
      <c r="J30" s="31">
        <f t="shared" si="13"/>
        <v>0</v>
      </c>
      <c r="K30" s="31">
        <f t="shared" si="13"/>
        <v>0</v>
      </c>
      <c r="L30" s="31">
        <f t="shared" si="13"/>
        <v>1100.32835820896</v>
      </c>
      <c r="M30" s="31">
        <f t="shared" si="13"/>
        <v>1650.197014925373</v>
      </c>
      <c r="N30" s="31">
        <f t="shared" si="13"/>
        <v>550.06567164179103</v>
      </c>
      <c r="O30" s="31">
        <f t="shared" si="13"/>
        <v>550.06567164179103</v>
      </c>
      <c r="P30" s="31">
        <f t="shared" si="13"/>
        <v>550.06567164179103</v>
      </c>
      <c r="Q30" s="31">
        <f t="shared" si="13"/>
        <v>1650.197014925373</v>
      </c>
      <c r="R30" s="31">
        <f t="shared" si="13"/>
        <v>550.06567164179103</v>
      </c>
      <c r="S30" s="31">
        <f t="shared" si="13"/>
        <v>550.06567164179103</v>
      </c>
      <c r="T30" s="31">
        <f t="shared" si="13"/>
        <v>550.06567164179103</v>
      </c>
      <c r="U30" s="31">
        <f t="shared" si="13"/>
        <v>4026.4475919403021</v>
      </c>
      <c r="V30" s="31">
        <f t="shared" si="13"/>
        <v>550.06567164179103</v>
      </c>
      <c r="W30" s="31">
        <f t="shared" si="13"/>
        <v>2377.2156516417908</v>
      </c>
      <c r="X30" s="31">
        <f t="shared" si="13"/>
        <v>1099.1662686567199</v>
      </c>
    </row>
    <row r="31" spans="1:24" ht="28.5" hidden="1" x14ac:dyDescent="0.2">
      <c r="A31" s="32" t="s">
        <v>55</v>
      </c>
      <c r="B31" s="33" t="s">
        <v>56</v>
      </c>
      <c r="C31" s="31">
        <f t="shared" si="6"/>
        <v>1827.15</v>
      </c>
      <c r="D31" s="28">
        <v>0</v>
      </c>
      <c r="E31" s="28">
        <v>0</v>
      </c>
      <c r="F31" s="28">
        <v>0</v>
      </c>
      <c r="G31" s="28">
        <v>1827.15</v>
      </c>
      <c r="H31" s="31">
        <f t="shared" si="7"/>
        <v>1827.1699799999999</v>
      </c>
      <c r="I31" s="28">
        <f>J31+K31+L31</f>
        <v>0</v>
      </c>
      <c r="J31" s="28">
        <v>0</v>
      </c>
      <c r="K31" s="28">
        <v>0</v>
      </c>
      <c r="L31" s="28">
        <v>0</v>
      </c>
      <c r="M31" s="28">
        <f>N31+O31+P31</f>
        <v>0</v>
      </c>
      <c r="N31" s="28">
        <v>0</v>
      </c>
      <c r="O31" s="28">
        <v>0</v>
      </c>
      <c r="P31" s="28">
        <v>0</v>
      </c>
      <c r="Q31" s="28">
        <f>R31+S31+T31</f>
        <v>0</v>
      </c>
      <c r="R31" s="28">
        <v>0</v>
      </c>
      <c r="S31" s="28">
        <v>0</v>
      </c>
      <c r="T31" s="28">
        <v>0</v>
      </c>
      <c r="U31" s="28">
        <f>V31+W31+X31</f>
        <v>1827.1699799999999</v>
      </c>
      <c r="V31" s="28">
        <v>0</v>
      </c>
      <c r="W31" s="28">
        <v>1827.1499799999999</v>
      </c>
      <c r="X31" s="28">
        <v>0.02</v>
      </c>
    </row>
    <row r="32" spans="1:24" ht="42.75" hidden="1" x14ac:dyDescent="0.2">
      <c r="A32" s="32" t="s">
        <v>57</v>
      </c>
      <c r="B32" s="33" t="s">
        <v>58</v>
      </c>
      <c r="C32" s="31">
        <f t="shared" si="6"/>
        <v>6600</v>
      </c>
      <c r="D32" s="28">
        <v>1093</v>
      </c>
      <c r="E32" s="28">
        <v>1650.3</v>
      </c>
      <c r="F32" s="28">
        <v>1650.3</v>
      </c>
      <c r="G32" s="28">
        <v>2206.4</v>
      </c>
      <c r="H32" s="31">
        <f t="shared" si="7"/>
        <v>6600.0000000000073</v>
      </c>
      <c r="I32" s="28">
        <f>J32+K32+L32</f>
        <v>1100.32835820896</v>
      </c>
      <c r="J32" s="28">
        <v>0</v>
      </c>
      <c r="K32" s="28">
        <v>0</v>
      </c>
      <c r="L32" s="28">
        <v>1100.32835820896</v>
      </c>
      <c r="M32" s="28">
        <f>N32+O32+P32</f>
        <v>1650.197014925373</v>
      </c>
      <c r="N32" s="28">
        <v>550.06567164179103</v>
      </c>
      <c r="O32" s="28">
        <v>550.06567164179103</v>
      </c>
      <c r="P32" s="28">
        <v>550.06567164179103</v>
      </c>
      <c r="Q32" s="28">
        <f>R32+S32+T32</f>
        <v>1650.197014925373</v>
      </c>
      <c r="R32" s="28">
        <v>550.06567164179103</v>
      </c>
      <c r="S32" s="28">
        <v>550.06567164179103</v>
      </c>
      <c r="T32" s="28">
        <v>550.06567164179103</v>
      </c>
      <c r="U32" s="28">
        <f>V32+W32+X32</f>
        <v>2199.277611940302</v>
      </c>
      <c r="V32" s="28">
        <v>550.06567164179103</v>
      </c>
      <c r="W32" s="28">
        <v>550.06567164179103</v>
      </c>
      <c r="X32" s="28">
        <v>1099.1462686567199</v>
      </c>
    </row>
    <row r="33" spans="1:24" ht="45" hidden="1" x14ac:dyDescent="0.2">
      <c r="A33" s="34" t="s">
        <v>59</v>
      </c>
      <c r="B33" s="30" t="s">
        <v>60</v>
      </c>
      <c r="C33" s="31">
        <f t="shared" si="6"/>
        <v>23700</v>
      </c>
      <c r="D33" s="31">
        <f>D34+D35+D36</f>
        <v>1500</v>
      </c>
      <c r="E33" s="31">
        <f>E34+E35+E36</f>
        <v>5000</v>
      </c>
      <c r="F33" s="31">
        <f>F34+F35+F36</f>
        <v>17000</v>
      </c>
      <c r="G33" s="31">
        <f>G34+G35+G36</f>
        <v>200</v>
      </c>
      <c r="H33" s="31">
        <f t="shared" si="7"/>
        <v>23700</v>
      </c>
      <c r="I33" s="31">
        <f t="shared" ref="I33:X33" si="14">I34+I35+I36</f>
        <v>1280</v>
      </c>
      <c r="J33" s="31">
        <f t="shared" si="14"/>
        <v>0</v>
      </c>
      <c r="K33" s="31">
        <f t="shared" si="14"/>
        <v>980</v>
      </c>
      <c r="L33" s="31">
        <f t="shared" si="14"/>
        <v>300</v>
      </c>
      <c r="M33" s="31">
        <f t="shared" si="14"/>
        <v>5430</v>
      </c>
      <c r="N33" s="31">
        <f t="shared" si="14"/>
        <v>5030</v>
      </c>
      <c r="O33" s="31">
        <f t="shared" si="14"/>
        <v>200</v>
      </c>
      <c r="P33" s="31">
        <f t="shared" si="14"/>
        <v>200</v>
      </c>
      <c r="Q33" s="31">
        <f t="shared" si="14"/>
        <v>14070</v>
      </c>
      <c r="R33" s="31">
        <f t="shared" si="14"/>
        <v>10000</v>
      </c>
      <c r="S33" s="31">
        <f t="shared" si="14"/>
        <v>1870</v>
      </c>
      <c r="T33" s="31">
        <f t="shared" si="14"/>
        <v>2200</v>
      </c>
      <c r="U33" s="31">
        <f t="shared" si="14"/>
        <v>2920</v>
      </c>
      <c r="V33" s="31">
        <f t="shared" si="14"/>
        <v>200</v>
      </c>
      <c r="W33" s="31">
        <f t="shared" si="14"/>
        <v>2720</v>
      </c>
      <c r="X33" s="31">
        <f t="shared" si="14"/>
        <v>0</v>
      </c>
    </row>
    <row r="34" spans="1:24" ht="42.75" hidden="1" x14ac:dyDescent="0.2">
      <c r="A34" s="32" t="s">
        <v>61</v>
      </c>
      <c r="B34" s="33" t="s">
        <v>62</v>
      </c>
      <c r="C34" s="31">
        <f t="shared" si="6"/>
        <v>1600</v>
      </c>
      <c r="D34" s="28">
        <v>600</v>
      </c>
      <c r="E34" s="28">
        <v>400</v>
      </c>
      <c r="F34" s="28">
        <v>400</v>
      </c>
      <c r="G34" s="28">
        <v>200</v>
      </c>
      <c r="H34" s="31">
        <f t="shared" si="7"/>
        <v>1600</v>
      </c>
      <c r="I34" s="28">
        <f>J34+K34+L34</f>
        <v>600</v>
      </c>
      <c r="J34" s="28">
        <v>0</v>
      </c>
      <c r="K34" s="28">
        <v>300</v>
      </c>
      <c r="L34" s="28">
        <v>300</v>
      </c>
      <c r="M34" s="28">
        <f>N34+O34+P34</f>
        <v>400</v>
      </c>
      <c r="N34" s="28">
        <v>0</v>
      </c>
      <c r="O34" s="28">
        <v>200</v>
      </c>
      <c r="P34" s="28">
        <v>200</v>
      </c>
      <c r="Q34" s="28">
        <f>R34+S34+T34</f>
        <v>400</v>
      </c>
      <c r="R34" s="28">
        <v>0</v>
      </c>
      <c r="S34" s="28">
        <v>200</v>
      </c>
      <c r="T34" s="28">
        <v>200</v>
      </c>
      <c r="U34" s="28">
        <f>V34+W34+X34</f>
        <v>200</v>
      </c>
      <c r="V34" s="28">
        <v>200</v>
      </c>
      <c r="W34" s="28">
        <v>0</v>
      </c>
      <c r="X34" s="28">
        <v>0</v>
      </c>
    </row>
    <row r="35" spans="1:24" ht="42.75" hidden="1" x14ac:dyDescent="0.2">
      <c r="A35" s="32" t="s">
        <v>63</v>
      </c>
      <c r="B35" s="33" t="s">
        <v>64</v>
      </c>
      <c r="C35" s="31">
        <f t="shared" si="6"/>
        <v>12100</v>
      </c>
      <c r="D35" s="28">
        <v>900</v>
      </c>
      <c r="E35" s="28">
        <v>4600</v>
      </c>
      <c r="F35" s="28">
        <v>6600</v>
      </c>
      <c r="G35" s="28">
        <v>0</v>
      </c>
      <c r="H35" s="31">
        <f t="shared" si="7"/>
        <v>12100</v>
      </c>
      <c r="I35" s="28">
        <f>J35+K35+L35</f>
        <v>680</v>
      </c>
      <c r="J35" s="28">
        <v>0</v>
      </c>
      <c r="K35" s="28">
        <v>680</v>
      </c>
      <c r="L35" s="28">
        <v>0</v>
      </c>
      <c r="M35" s="28">
        <f>N35+O35+P35</f>
        <v>5030</v>
      </c>
      <c r="N35" s="28">
        <v>5030</v>
      </c>
      <c r="O35" s="28">
        <v>0</v>
      </c>
      <c r="P35" s="28">
        <v>0</v>
      </c>
      <c r="Q35" s="28">
        <f>R35+S35+T35</f>
        <v>3670</v>
      </c>
      <c r="R35" s="28">
        <v>0</v>
      </c>
      <c r="S35" s="28">
        <v>1670</v>
      </c>
      <c r="T35" s="28">
        <v>2000</v>
      </c>
      <c r="U35" s="28">
        <f>V35+W35+X35</f>
        <v>2720</v>
      </c>
      <c r="V35" s="28">
        <v>0</v>
      </c>
      <c r="W35" s="28">
        <v>2720</v>
      </c>
      <c r="X35" s="28">
        <v>0</v>
      </c>
    </row>
    <row r="36" spans="1:24" ht="28.5" hidden="1" x14ac:dyDescent="0.2">
      <c r="A36" s="32" t="s">
        <v>65</v>
      </c>
      <c r="B36" s="33" t="s">
        <v>66</v>
      </c>
      <c r="C36" s="31">
        <f t="shared" si="6"/>
        <v>10000</v>
      </c>
      <c r="D36" s="28">
        <v>0</v>
      </c>
      <c r="E36" s="28">
        <v>0</v>
      </c>
      <c r="F36" s="28">
        <v>10000</v>
      </c>
      <c r="G36" s="28">
        <v>0</v>
      </c>
      <c r="H36" s="31">
        <f t="shared" si="7"/>
        <v>10000</v>
      </c>
      <c r="I36" s="28">
        <f>J36+K36+L36</f>
        <v>0</v>
      </c>
      <c r="J36" s="28">
        <v>0</v>
      </c>
      <c r="K36" s="28">
        <v>0</v>
      </c>
      <c r="L36" s="28">
        <v>0</v>
      </c>
      <c r="M36" s="28">
        <f>N36+O36+P36</f>
        <v>0</v>
      </c>
      <c r="N36" s="28">
        <v>0</v>
      </c>
      <c r="O36" s="28">
        <v>0</v>
      </c>
      <c r="P36" s="28">
        <v>0</v>
      </c>
      <c r="Q36" s="28">
        <f>R36+S36+T36</f>
        <v>10000</v>
      </c>
      <c r="R36" s="28">
        <v>10000</v>
      </c>
      <c r="S36" s="28">
        <v>0</v>
      </c>
      <c r="T36" s="28">
        <v>0</v>
      </c>
      <c r="U36" s="28">
        <f>V36+W36+X36</f>
        <v>0</v>
      </c>
      <c r="V36" s="28">
        <v>0</v>
      </c>
      <c r="W36" s="28">
        <v>0</v>
      </c>
      <c r="X36" s="28"/>
    </row>
    <row r="37" spans="1:24" ht="45" hidden="1" x14ac:dyDescent="0.2">
      <c r="A37" s="34" t="s">
        <v>67</v>
      </c>
      <c r="B37" s="30" t="s">
        <v>68</v>
      </c>
      <c r="C37" s="31">
        <f t="shared" si="6"/>
        <v>22316.265999999996</v>
      </c>
      <c r="D37" s="31">
        <f>D38</f>
        <v>4842.6170000000002</v>
      </c>
      <c r="E37" s="31">
        <f>E38</f>
        <v>6521.6670000000004</v>
      </c>
      <c r="F37" s="31">
        <f>F38</f>
        <v>5498.0069999999996</v>
      </c>
      <c r="G37" s="31">
        <f>G38</f>
        <v>5453.9750000000004</v>
      </c>
      <c r="H37" s="31">
        <f t="shared" si="7"/>
        <v>22316.266</v>
      </c>
      <c r="I37" s="31">
        <f t="shared" ref="I37:X37" si="15">I38</f>
        <v>4634.6204966145197</v>
      </c>
      <c r="J37" s="31">
        <f t="shared" si="15"/>
        <v>1037.05985603368</v>
      </c>
      <c r="K37" s="31">
        <f t="shared" si="15"/>
        <v>1798.7803202904199</v>
      </c>
      <c r="L37" s="31">
        <f t="shared" si="15"/>
        <v>1798.7803202904199</v>
      </c>
      <c r="M37" s="31">
        <f t="shared" si="15"/>
        <v>6600.9378366471701</v>
      </c>
      <c r="N37" s="31">
        <f t="shared" si="15"/>
        <v>2350.34060472193</v>
      </c>
      <c r="O37" s="31">
        <f t="shared" si="15"/>
        <v>2125.2986159626198</v>
      </c>
      <c r="P37" s="31">
        <f t="shared" si="15"/>
        <v>2125.2986159626198</v>
      </c>
      <c r="Q37" s="31">
        <f t="shared" si="15"/>
        <v>5563.1935211085101</v>
      </c>
      <c r="R37" s="31">
        <f t="shared" si="15"/>
        <v>1771.4330518868101</v>
      </c>
      <c r="S37" s="31">
        <f t="shared" si="15"/>
        <v>2020.32741733489</v>
      </c>
      <c r="T37" s="31">
        <f t="shared" si="15"/>
        <v>1771.4330518868101</v>
      </c>
      <c r="U37" s="31">
        <f t="shared" si="15"/>
        <v>5517.5141456297997</v>
      </c>
      <c r="V37" s="31">
        <f t="shared" si="15"/>
        <v>1756.20901320024</v>
      </c>
      <c r="W37" s="31">
        <f t="shared" si="15"/>
        <v>2005.1033786483199</v>
      </c>
      <c r="X37" s="31">
        <f t="shared" si="15"/>
        <v>1756.2017537812401</v>
      </c>
    </row>
    <row r="38" spans="1:24" ht="42.75" hidden="1" x14ac:dyDescent="0.2">
      <c r="A38" s="32" t="s">
        <v>69</v>
      </c>
      <c r="B38" s="33" t="s">
        <v>70</v>
      </c>
      <c r="C38" s="31">
        <f t="shared" si="6"/>
        <v>22316.265999999996</v>
      </c>
      <c r="D38" s="28">
        <v>4842.6170000000002</v>
      </c>
      <c r="E38" s="28">
        <v>6521.6670000000004</v>
      </c>
      <c r="F38" s="28">
        <v>5498.0069999999996</v>
      </c>
      <c r="G38" s="28">
        <v>5453.9750000000004</v>
      </c>
      <c r="H38" s="31">
        <f t="shared" si="7"/>
        <v>22316.266</v>
      </c>
      <c r="I38" s="28">
        <f>J38+K38+L38</f>
        <v>4634.6204966145197</v>
      </c>
      <c r="J38" s="28">
        <v>1037.05985603368</v>
      </c>
      <c r="K38" s="28">
        <v>1798.7803202904199</v>
      </c>
      <c r="L38" s="28">
        <v>1798.7803202904199</v>
      </c>
      <c r="M38" s="28">
        <f>N38+O38+P38</f>
        <v>6600.9378366471701</v>
      </c>
      <c r="N38" s="28">
        <v>2350.34060472193</v>
      </c>
      <c r="O38" s="28">
        <v>2125.2986159626198</v>
      </c>
      <c r="P38" s="28">
        <v>2125.2986159626198</v>
      </c>
      <c r="Q38" s="28">
        <f>R38+S38+T38</f>
        <v>5563.1935211085101</v>
      </c>
      <c r="R38" s="28">
        <v>1771.4330518868101</v>
      </c>
      <c r="S38" s="28">
        <v>2020.32741733489</v>
      </c>
      <c r="T38" s="28">
        <v>1771.4330518868101</v>
      </c>
      <c r="U38" s="28">
        <f>V38+W38+X38</f>
        <v>5517.5141456297997</v>
      </c>
      <c r="V38" s="28">
        <v>1756.20901320024</v>
      </c>
      <c r="W38" s="28">
        <v>2005.1033786483199</v>
      </c>
      <c r="X38" s="28">
        <v>1756.2017537812401</v>
      </c>
    </row>
    <row r="39" spans="1:24" ht="15" hidden="1" customHeight="1" x14ac:dyDescent="0.25">
      <c r="A39" s="173" t="s">
        <v>71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</row>
    <row r="40" spans="1:24" ht="15" hidden="1" x14ac:dyDescent="0.25">
      <c r="A40" s="172" t="s">
        <v>26</v>
      </c>
      <c r="B40" s="172"/>
      <c r="C40" s="23">
        <f t="shared" ref="C40:X40" si="16">C41+C42</f>
        <v>814120</v>
      </c>
      <c r="D40" s="23">
        <f t="shared" si="16"/>
        <v>39236</v>
      </c>
      <c r="E40" s="23">
        <f t="shared" si="16"/>
        <v>146125.29999999999</v>
      </c>
      <c r="F40" s="23">
        <f t="shared" si="16"/>
        <v>514282</v>
      </c>
      <c r="G40" s="23">
        <f t="shared" si="16"/>
        <v>114476.7</v>
      </c>
      <c r="H40" s="23">
        <f t="shared" si="16"/>
        <v>814120</v>
      </c>
      <c r="I40" s="23">
        <f t="shared" si="16"/>
        <v>26584.047706424739</v>
      </c>
      <c r="J40" s="23">
        <f t="shared" si="16"/>
        <v>2811.0295574055081</v>
      </c>
      <c r="K40" s="23">
        <f t="shared" si="16"/>
        <v>3779.5418098098298</v>
      </c>
      <c r="L40" s="23">
        <f t="shared" si="16"/>
        <v>19993.476339209399</v>
      </c>
      <c r="M40" s="23">
        <f t="shared" si="16"/>
        <v>143393.6912980623</v>
      </c>
      <c r="N40" s="23">
        <f t="shared" si="16"/>
        <v>4066.1156970966299</v>
      </c>
      <c r="O40" s="23">
        <f t="shared" si="16"/>
        <v>135475.86223477527</v>
      </c>
      <c r="P40" s="23">
        <f t="shared" si="16"/>
        <v>3851.7133661904199</v>
      </c>
      <c r="Q40" s="23">
        <f t="shared" si="16"/>
        <v>29063.894788351761</v>
      </c>
      <c r="R40" s="23">
        <f t="shared" si="16"/>
        <v>5397.9720358572504</v>
      </c>
      <c r="S40" s="23">
        <f t="shared" si="16"/>
        <v>5608.7274238269101</v>
      </c>
      <c r="T40" s="23">
        <f t="shared" si="16"/>
        <v>18057.1953286676</v>
      </c>
      <c r="U40" s="23">
        <f t="shared" si="16"/>
        <v>615078.3662071611</v>
      </c>
      <c r="V40" s="23">
        <f t="shared" si="16"/>
        <v>451506.24563594611</v>
      </c>
      <c r="W40" s="23">
        <f t="shared" si="16"/>
        <v>3678.2488724556702</v>
      </c>
      <c r="X40" s="23">
        <f t="shared" si="16"/>
        <v>159893.85806875938</v>
      </c>
    </row>
    <row r="41" spans="1:24" hidden="1" x14ac:dyDescent="0.2">
      <c r="A41" s="170" t="s">
        <v>27</v>
      </c>
      <c r="B41" s="170"/>
      <c r="C41" s="24">
        <f t="shared" ref="C41:X41" si="17">C43+C47+C53</f>
        <v>786322.7</v>
      </c>
      <c r="D41" s="24">
        <f t="shared" si="17"/>
        <v>39236</v>
      </c>
      <c r="E41" s="24">
        <f t="shared" si="17"/>
        <v>118328</v>
      </c>
      <c r="F41" s="24">
        <f t="shared" si="17"/>
        <v>514282</v>
      </c>
      <c r="G41" s="24">
        <f t="shared" si="17"/>
        <v>114476.7</v>
      </c>
      <c r="H41" s="24">
        <f t="shared" si="17"/>
        <v>786322.7</v>
      </c>
      <c r="I41" s="24">
        <f t="shared" si="17"/>
        <v>26584.047706424739</v>
      </c>
      <c r="J41" s="24">
        <f t="shared" si="17"/>
        <v>2811.0295574055081</v>
      </c>
      <c r="K41" s="24">
        <f t="shared" si="17"/>
        <v>3779.5418098098298</v>
      </c>
      <c r="L41" s="24">
        <f t="shared" si="17"/>
        <v>19993.476339209399</v>
      </c>
      <c r="M41" s="24">
        <f t="shared" si="17"/>
        <v>115596.39129806231</v>
      </c>
      <c r="N41" s="24">
        <f t="shared" si="17"/>
        <v>4066.1156970966299</v>
      </c>
      <c r="O41" s="24">
        <f t="shared" si="17"/>
        <v>135475.86223477527</v>
      </c>
      <c r="P41" s="24">
        <f t="shared" si="17"/>
        <v>3851.7133661904199</v>
      </c>
      <c r="Q41" s="24">
        <f t="shared" si="17"/>
        <v>29063.894788351761</v>
      </c>
      <c r="R41" s="24">
        <f t="shared" si="17"/>
        <v>5397.9720358572504</v>
      </c>
      <c r="S41" s="24">
        <f t="shared" si="17"/>
        <v>5608.7274238269101</v>
      </c>
      <c r="T41" s="24">
        <f t="shared" si="17"/>
        <v>18057.1953286676</v>
      </c>
      <c r="U41" s="24">
        <f t="shared" si="17"/>
        <v>615078.3662071611</v>
      </c>
      <c r="V41" s="24">
        <f t="shared" si="17"/>
        <v>451506.24563594611</v>
      </c>
      <c r="W41" s="24">
        <f t="shared" si="17"/>
        <v>3678.2488724556702</v>
      </c>
      <c r="X41" s="24">
        <f t="shared" si="17"/>
        <v>159893.85806875938</v>
      </c>
    </row>
    <row r="42" spans="1:24" hidden="1" x14ac:dyDescent="0.2">
      <c r="A42" s="170" t="s">
        <v>28</v>
      </c>
      <c r="B42" s="170"/>
      <c r="C42" s="24">
        <v>27797.3</v>
      </c>
      <c r="D42" s="24">
        <v>0</v>
      </c>
      <c r="E42" s="24">
        <v>27797.3</v>
      </c>
      <c r="F42" s="24">
        <v>0</v>
      </c>
      <c r="G42" s="24">
        <v>0</v>
      </c>
      <c r="H42" s="24">
        <f>H46</f>
        <v>27797.3</v>
      </c>
      <c r="I42" s="24">
        <v>0</v>
      </c>
      <c r="J42" s="24"/>
      <c r="K42" s="24"/>
      <c r="L42" s="24"/>
      <c r="M42" s="24">
        <v>27797.3</v>
      </c>
      <c r="N42" s="24"/>
      <c r="O42" s="24"/>
      <c r="P42" s="24"/>
      <c r="Q42" s="24">
        <v>0</v>
      </c>
      <c r="R42" s="24"/>
      <c r="S42" s="24"/>
      <c r="T42" s="24"/>
      <c r="U42" s="24">
        <v>0</v>
      </c>
      <c r="V42" s="24"/>
      <c r="W42" s="24"/>
      <c r="X42" s="24"/>
    </row>
    <row r="43" spans="1:24" ht="45" hidden="1" x14ac:dyDescent="0.25">
      <c r="A43" s="29">
        <v>1</v>
      </c>
      <c r="B43" s="30" t="s">
        <v>72</v>
      </c>
      <c r="C43" s="31">
        <f>D43+E43+F43+G43</f>
        <v>200684.7</v>
      </c>
      <c r="D43" s="31">
        <f t="shared" ref="D43:X43" si="18">D44+D45</f>
        <v>0</v>
      </c>
      <c r="E43" s="31">
        <f t="shared" si="18"/>
        <v>105000</v>
      </c>
      <c r="F43" s="31">
        <f t="shared" si="18"/>
        <v>0</v>
      </c>
      <c r="G43" s="31">
        <f t="shared" si="18"/>
        <v>95684.7</v>
      </c>
      <c r="H43" s="31">
        <f t="shared" si="18"/>
        <v>200684.7</v>
      </c>
      <c r="I43" s="31">
        <f t="shared" si="18"/>
        <v>0</v>
      </c>
      <c r="J43" s="31">
        <f t="shared" si="18"/>
        <v>0</v>
      </c>
      <c r="K43" s="31">
        <f t="shared" si="18"/>
        <v>0</v>
      </c>
      <c r="L43" s="31">
        <f t="shared" si="18"/>
        <v>0</v>
      </c>
      <c r="M43" s="31">
        <f t="shared" si="18"/>
        <v>105000</v>
      </c>
      <c r="N43" s="31">
        <f t="shared" si="18"/>
        <v>0</v>
      </c>
      <c r="O43" s="31">
        <f t="shared" si="18"/>
        <v>132797.29999999999</v>
      </c>
      <c r="P43" s="31">
        <f t="shared" si="18"/>
        <v>0</v>
      </c>
      <c r="Q43" s="31">
        <f t="shared" si="18"/>
        <v>0</v>
      </c>
      <c r="R43" s="31">
        <f t="shared" si="18"/>
        <v>0</v>
      </c>
      <c r="S43" s="31">
        <f t="shared" si="18"/>
        <v>0</v>
      </c>
      <c r="T43" s="31">
        <f t="shared" si="18"/>
        <v>0</v>
      </c>
      <c r="U43" s="31">
        <f t="shared" si="18"/>
        <v>95684.7</v>
      </c>
      <c r="V43" s="31">
        <f t="shared" si="18"/>
        <v>0</v>
      </c>
      <c r="W43" s="31">
        <f t="shared" si="18"/>
        <v>0</v>
      </c>
      <c r="X43" s="31">
        <f t="shared" si="18"/>
        <v>95684.686369999996</v>
      </c>
    </row>
    <row r="44" spans="1:24" ht="71.25" hidden="1" x14ac:dyDescent="0.2">
      <c r="A44" s="32" t="s">
        <v>40</v>
      </c>
      <c r="B44" s="33" t="s">
        <v>73</v>
      </c>
      <c r="C44" s="31">
        <f>D44+E44+F44+G44</f>
        <v>95684.7</v>
      </c>
      <c r="D44" s="28">
        <v>0</v>
      </c>
      <c r="E44" s="28">
        <v>0</v>
      </c>
      <c r="F44" s="28">
        <v>0</v>
      </c>
      <c r="G44" s="27">
        <v>95684.7</v>
      </c>
      <c r="H44" s="31">
        <f>I44+M44+Q44+U44</f>
        <v>95684.7</v>
      </c>
      <c r="I44" s="28">
        <v>0</v>
      </c>
      <c r="J44" s="28">
        <v>0</v>
      </c>
      <c r="K44" s="28"/>
      <c r="L44" s="28"/>
      <c r="M44" s="28">
        <v>0</v>
      </c>
      <c r="N44" s="28"/>
      <c r="O44" s="28"/>
      <c r="P44" s="28"/>
      <c r="Q44" s="28">
        <v>0</v>
      </c>
      <c r="R44" s="28"/>
      <c r="S44" s="28"/>
      <c r="T44" s="28"/>
      <c r="U44" s="27">
        <v>95684.7</v>
      </c>
      <c r="V44" s="27"/>
      <c r="W44" s="27"/>
      <c r="X44" s="28">
        <v>95684.686369999996</v>
      </c>
    </row>
    <row r="45" spans="1:24" ht="28.5" hidden="1" x14ac:dyDescent="0.2">
      <c r="A45" s="32" t="s">
        <v>42</v>
      </c>
      <c r="B45" s="33" t="s">
        <v>74</v>
      </c>
      <c r="C45" s="31">
        <f>D45+E45+F45+G45</f>
        <v>105000</v>
      </c>
      <c r="D45" s="28">
        <v>0</v>
      </c>
      <c r="E45" s="27">
        <v>105000</v>
      </c>
      <c r="F45" s="28">
        <v>0</v>
      </c>
      <c r="G45" s="28">
        <v>0</v>
      </c>
      <c r="H45" s="31">
        <f>I45+M45+Q45+U45</f>
        <v>105000</v>
      </c>
      <c r="I45" s="28">
        <v>0</v>
      </c>
      <c r="J45" s="28"/>
      <c r="K45" s="28"/>
      <c r="L45" s="28"/>
      <c r="M45" s="27">
        <v>105000</v>
      </c>
      <c r="N45" s="27"/>
      <c r="O45" s="27">
        <v>132797.29999999999</v>
      </c>
      <c r="P45" s="27"/>
      <c r="Q45" s="28">
        <v>0</v>
      </c>
      <c r="R45" s="28"/>
      <c r="S45" s="28"/>
      <c r="T45" s="28"/>
      <c r="U45" s="28">
        <v>0</v>
      </c>
      <c r="V45" s="28"/>
      <c r="W45" s="28"/>
      <c r="X45" s="28"/>
    </row>
    <row r="46" spans="1:24" hidden="1" x14ac:dyDescent="0.2">
      <c r="A46" s="170" t="s">
        <v>28</v>
      </c>
      <c r="B46" s="170"/>
      <c r="C46" s="24">
        <v>27797.3</v>
      </c>
      <c r="D46" s="28">
        <v>0</v>
      </c>
      <c r="E46" s="24">
        <v>27797.3</v>
      </c>
      <c r="F46" s="28">
        <v>0</v>
      </c>
      <c r="G46" s="28">
        <v>0</v>
      </c>
      <c r="H46" s="24">
        <v>27797.3</v>
      </c>
      <c r="I46" s="28">
        <v>0</v>
      </c>
      <c r="J46" s="28"/>
      <c r="K46" s="28"/>
      <c r="L46" s="28"/>
      <c r="M46" s="24">
        <v>27797.3</v>
      </c>
      <c r="N46" s="24"/>
      <c r="O46" s="24"/>
      <c r="P46" s="24"/>
      <c r="Q46" s="28">
        <v>0</v>
      </c>
      <c r="R46" s="28"/>
      <c r="S46" s="28"/>
      <c r="T46" s="28"/>
      <c r="U46" s="28">
        <v>0</v>
      </c>
      <c r="V46" s="28"/>
      <c r="W46" s="28"/>
      <c r="X46" s="28"/>
    </row>
    <row r="47" spans="1:24" ht="60" hidden="1" x14ac:dyDescent="0.25">
      <c r="A47" s="29">
        <v>2</v>
      </c>
      <c r="B47" s="30" t="s">
        <v>75</v>
      </c>
      <c r="C47" s="31">
        <f t="shared" ref="C47:C54" si="19">D47+E47+F47+G47</f>
        <v>532000</v>
      </c>
      <c r="D47" s="31">
        <f>D48+D49+D50+D51+D52</f>
        <v>32000</v>
      </c>
      <c r="E47" s="31">
        <f>E48+E49+E50+E51+E52</f>
        <v>0</v>
      </c>
      <c r="F47" s="31">
        <f>F48+F49+F50+F51+F52</f>
        <v>500000</v>
      </c>
      <c r="G47" s="31">
        <f>G48+G49+G50+G51+G52</f>
        <v>0</v>
      </c>
      <c r="H47" s="31">
        <f t="shared" ref="H47:H54" si="20">I47+M47+Q47+U47</f>
        <v>532000</v>
      </c>
      <c r="I47" s="31">
        <f t="shared" ref="I47:X47" si="21">I48+I49+I50+I51+I52</f>
        <v>17474.552957358999</v>
      </c>
      <c r="J47" s="31">
        <f t="shared" si="21"/>
        <v>2000</v>
      </c>
      <c r="K47" s="31">
        <f t="shared" si="21"/>
        <v>0</v>
      </c>
      <c r="L47" s="31">
        <f t="shared" si="21"/>
        <v>15474.552957358999</v>
      </c>
      <c r="M47" s="31">
        <f t="shared" si="21"/>
        <v>0</v>
      </c>
      <c r="N47" s="31">
        <f t="shared" si="21"/>
        <v>0</v>
      </c>
      <c r="O47" s="31">
        <f t="shared" si="21"/>
        <v>0</v>
      </c>
      <c r="P47" s="31">
        <f t="shared" si="21"/>
        <v>0</v>
      </c>
      <c r="Q47" s="31">
        <f t="shared" si="21"/>
        <v>14525.447042641001</v>
      </c>
      <c r="R47" s="31">
        <f t="shared" si="21"/>
        <v>0</v>
      </c>
      <c r="S47" s="31">
        <f t="shared" si="21"/>
        <v>0</v>
      </c>
      <c r="T47" s="31">
        <f t="shared" si="21"/>
        <v>14525.447042641001</v>
      </c>
      <c r="U47" s="31">
        <f t="shared" si="21"/>
        <v>500000</v>
      </c>
      <c r="V47" s="31">
        <f t="shared" si="21"/>
        <v>444067.8</v>
      </c>
      <c r="W47" s="31">
        <f t="shared" si="21"/>
        <v>0</v>
      </c>
      <c r="X47" s="31">
        <f t="shared" si="21"/>
        <v>55932.2</v>
      </c>
    </row>
    <row r="48" spans="1:24" ht="85.5" hidden="1" x14ac:dyDescent="0.2">
      <c r="A48" s="32" t="s">
        <v>55</v>
      </c>
      <c r="B48" s="33" t="s">
        <v>76</v>
      </c>
      <c r="C48" s="31">
        <f t="shared" si="19"/>
        <v>280000</v>
      </c>
      <c r="D48" s="28">
        <v>0</v>
      </c>
      <c r="E48" s="28">
        <v>0</v>
      </c>
      <c r="F48" s="27">
        <v>280000</v>
      </c>
      <c r="G48" s="28">
        <v>0</v>
      </c>
      <c r="H48" s="31">
        <f t="shared" si="20"/>
        <v>280000</v>
      </c>
      <c r="I48" s="27">
        <f>J48+K48+L48</f>
        <v>0</v>
      </c>
      <c r="J48" s="28"/>
      <c r="K48" s="28"/>
      <c r="L48" s="28"/>
      <c r="M48" s="27">
        <f>N48+O48+P48</f>
        <v>0</v>
      </c>
      <c r="N48" s="28"/>
      <c r="O48" s="28"/>
      <c r="P48" s="28"/>
      <c r="Q48" s="27">
        <f>R48+S48+T48</f>
        <v>0</v>
      </c>
      <c r="R48" s="27"/>
      <c r="S48" s="27"/>
      <c r="T48" s="27"/>
      <c r="U48" s="27">
        <f>V48+W48+X48</f>
        <v>280000</v>
      </c>
      <c r="V48" s="28">
        <v>280000</v>
      </c>
      <c r="W48" s="28"/>
      <c r="X48" s="28"/>
    </row>
    <row r="49" spans="1:24" ht="85.5" hidden="1" x14ac:dyDescent="0.2">
      <c r="A49" s="32" t="s">
        <v>57</v>
      </c>
      <c r="B49" s="33" t="s">
        <v>77</v>
      </c>
      <c r="C49" s="31">
        <f t="shared" si="19"/>
        <v>220000</v>
      </c>
      <c r="D49" s="28">
        <v>0</v>
      </c>
      <c r="E49" s="28">
        <v>0</v>
      </c>
      <c r="F49" s="27">
        <v>220000</v>
      </c>
      <c r="G49" s="28">
        <v>0</v>
      </c>
      <c r="H49" s="31">
        <f t="shared" si="20"/>
        <v>220000</v>
      </c>
      <c r="I49" s="27">
        <f>J49+K49+L49</f>
        <v>0</v>
      </c>
      <c r="J49" s="28"/>
      <c r="K49" s="28"/>
      <c r="L49" s="28"/>
      <c r="M49" s="27">
        <f>N49+O49+P49</f>
        <v>0</v>
      </c>
      <c r="N49" s="28"/>
      <c r="O49" s="28"/>
      <c r="P49" s="28"/>
      <c r="Q49" s="27">
        <f>R49+S49+T49</f>
        <v>0</v>
      </c>
      <c r="R49" s="27"/>
      <c r="S49" s="27"/>
      <c r="T49" s="27"/>
      <c r="U49" s="27">
        <f>V49+W49+X49</f>
        <v>220000</v>
      </c>
      <c r="V49" s="28">
        <v>164067.79999999999</v>
      </c>
      <c r="W49" s="28"/>
      <c r="X49" s="28">
        <v>55932.2</v>
      </c>
    </row>
    <row r="50" spans="1:24" ht="42.75" hidden="1" x14ac:dyDescent="0.2">
      <c r="A50" s="32" t="s">
        <v>78</v>
      </c>
      <c r="B50" s="33" t="s">
        <v>79</v>
      </c>
      <c r="C50" s="31">
        <f t="shared" si="19"/>
        <v>30000</v>
      </c>
      <c r="D50" s="27">
        <v>30000</v>
      </c>
      <c r="E50" s="28">
        <v>0</v>
      </c>
      <c r="F50" s="28">
        <v>0</v>
      </c>
      <c r="G50" s="28">
        <v>0</v>
      </c>
      <c r="H50" s="31">
        <f t="shared" si="20"/>
        <v>30000</v>
      </c>
      <c r="I50" s="27">
        <f>J50+K50+L50</f>
        <v>15474.552957358999</v>
      </c>
      <c r="J50" s="27"/>
      <c r="K50" s="27"/>
      <c r="L50" s="27">
        <v>15474.552957358999</v>
      </c>
      <c r="M50" s="27">
        <f>N50+O50+P50</f>
        <v>0</v>
      </c>
      <c r="N50" s="28"/>
      <c r="O50" s="28"/>
      <c r="P50" s="28"/>
      <c r="Q50" s="27">
        <f>R50+S50+T50</f>
        <v>14525.447042641001</v>
      </c>
      <c r="R50" s="28"/>
      <c r="S50" s="28"/>
      <c r="T50" s="28">
        <v>14525.447042641001</v>
      </c>
      <c r="U50" s="27">
        <f>V50+W50+X50</f>
        <v>0</v>
      </c>
      <c r="V50" s="28"/>
      <c r="W50" s="28"/>
      <c r="X50" s="28"/>
    </row>
    <row r="51" spans="1:24" ht="28.5" hidden="1" x14ac:dyDescent="0.2">
      <c r="A51" s="32" t="s">
        <v>80</v>
      </c>
      <c r="B51" s="33" t="s">
        <v>81</v>
      </c>
      <c r="C51" s="31">
        <f t="shared" si="19"/>
        <v>1000</v>
      </c>
      <c r="D51" s="27">
        <v>1000</v>
      </c>
      <c r="E51" s="28">
        <v>0</v>
      </c>
      <c r="F51" s="28">
        <v>0</v>
      </c>
      <c r="G51" s="28">
        <v>0</v>
      </c>
      <c r="H51" s="31">
        <f t="shared" si="20"/>
        <v>1000</v>
      </c>
      <c r="I51" s="27">
        <f>J51+K51+L51</f>
        <v>1000</v>
      </c>
      <c r="J51" s="27">
        <v>1000</v>
      </c>
      <c r="K51" s="27"/>
      <c r="L51" s="27"/>
      <c r="M51" s="27">
        <f>N51+O51+P51</f>
        <v>0</v>
      </c>
      <c r="N51" s="28"/>
      <c r="O51" s="28"/>
      <c r="P51" s="28"/>
      <c r="Q51" s="27">
        <f>R51+S51+T51</f>
        <v>0</v>
      </c>
      <c r="R51" s="28"/>
      <c r="S51" s="28"/>
      <c r="T51" s="28"/>
      <c r="U51" s="27">
        <f>V51+W51+X51</f>
        <v>0</v>
      </c>
      <c r="V51" s="28"/>
      <c r="W51" s="28"/>
      <c r="X51" s="28"/>
    </row>
    <row r="52" spans="1:24" ht="42.75" hidden="1" x14ac:dyDescent="0.2">
      <c r="A52" s="32" t="s">
        <v>82</v>
      </c>
      <c r="B52" s="33" t="s">
        <v>83</v>
      </c>
      <c r="C52" s="31">
        <f t="shared" si="19"/>
        <v>1000</v>
      </c>
      <c r="D52" s="27">
        <v>1000</v>
      </c>
      <c r="E52" s="28">
        <v>0</v>
      </c>
      <c r="F52" s="28">
        <v>0</v>
      </c>
      <c r="G52" s="28">
        <v>0</v>
      </c>
      <c r="H52" s="31">
        <f t="shared" si="20"/>
        <v>1000</v>
      </c>
      <c r="I52" s="27">
        <f>J52+K52+L52</f>
        <v>1000</v>
      </c>
      <c r="J52" s="27">
        <v>1000</v>
      </c>
      <c r="K52" s="27"/>
      <c r="L52" s="27"/>
      <c r="M52" s="27">
        <f>N52+O52+P52</f>
        <v>0</v>
      </c>
      <c r="N52" s="28"/>
      <c r="O52" s="28"/>
      <c r="P52" s="28"/>
      <c r="Q52" s="27">
        <f>R52+S52+T52</f>
        <v>0</v>
      </c>
      <c r="R52" s="28"/>
      <c r="S52" s="28"/>
      <c r="T52" s="28"/>
      <c r="U52" s="27">
        <f>V52+W52+X52</f>
        <v>0</v>
      </c>
      <c r="V52" s="28"/>
      <c r="W52" s="28"/>
      <c r="X52" s="28"/>
    </row>
    <row r="53" spans="1:24" ht="75" hidden="1" x14ac:dyDescent="0.2">
      <c r="A53" s="34" t="s">
        <v>59</v>
      </c>
      <c r="B53" s="30" t="s">
        <v>84</v>
      </c>
      <c r="C53" s="31">
        <f t="shared" si="19"/>
        <v>53638</v>
      </c>
      <c r="D53" s="31">
        <f>D54</f>
        <v>7236</v>
      </c>
      <c r="E53" s="31">
        <f>E54</f>
        <v>13328</v>
      </c>
      <c r="F53" s="31">
        <f>F54</f>
        <v>14282</v>
      </c>
      <c r="G53" s="31">
        <f>G54</f>
        <v>18792</v>
      </c>
      <c r="H53" s="31">
        <f t="shared" si="20"/>
        <v>53638</v>
      </c>
      <c r="I53" s="31">
        <f t="shared" ref="I53:X53" si="22">I54</f>
        <v>9109.4947490657378</v>
      </c>
      <c r="J53" s="31">
        <f t="shared" si="22"/>
        <v>811.02955740550794</v>
      </c>
      <c r="K53" s="31">
        <f t="shared" si="22"/>
        <v>3779.5418098098298</v>
      </c>
      <c r="L53" s="31">
        <f t="shared" si="22"/>
        <v>4518.9233818503999</v>
      </c>
      <c r="M53" s="31">
        <f t="shared" si="22"/>
        <v>10596.391298062321</v>
      </c>
      <c r="N53" s="31">
        <f t="shared" si="22"/>
        <v>4066.1156970966299</v>
      </c>
      <c r="O53" s="31">
        <f t="shared" si="22"/>
        <v>2678.5622347752701</v>
      </c>
      <c r="P53" s="31">
        <f t="shared" si="22"/>
        <v>3851.7133661904199</v>
      </c>
      <c r="Q53" s="31">
        <f t="shared" si="22"/>
        <v>14538.447745710761</v>
      </c>
      <c r="R53" s="31">
        <f t="shared" si="22"/>
        <v>5397.9720358572504</v>
      </c>
      <c r="S53" s="31">
        <f t="shared" si="22"/>
        <v>5608.7274238269101</v>
      </c>
      <c r="T53" s="31">
        <f t="shared" si="22"/>
        <v>3531.7482860266</v>
      </c>
      <c r="U53" s="31">
        <f t="shared" si="22"/>
        <v>19393.666207161179</v>
      </c>
      <c r="V53" s="31">
        <f t="shared" si="22"/>
        <v>7438.4456359461101</v>
      </c>
      <c r="W53" s="31">
        <f t="shared" si="22"/>
        <v>3678.2488724556702</v>
      </c>
      <c r="X53" s="31">
        <f t="shared" si="22"/>
        <v>8276.9716987594002</v>
      </c>
    </row>
    <row r="54" spans="1:24" ht="42.75" hidden="1" x14ac:dyDescent="0.2">
      <c r="A54" s="32" t="s">
        <v>61</v>
      </c>
      <c r="B54" s="33" t="s">
        <v>85</v>
      </c>
      <c r="C54" s="31">
        <f t="shared" si="19"/>
        <v>53638</v>
      </c>
      <c r="D54" s="27">
        <v>7236</v>
      </c>
      <c r="E54" s="27">
        <v>13328</v>
      </c>
      <c r="F54" s="27">
        <v>14282</v>
      </c>
      <c r="G54" s="27">
        <v>18792</v>
      </c>
      <c r="H54" s="31">
        <f t="shared" si="20"/>
        <v>53638</v>
      </c>
      <c r="I54" s="27">
        <f>J54+K54+L54</f>
        <v>9109.4947490657378</v>
      </c>
      <c r="J54" s="27">
        <v>811.02955740550794</v>
      </c>
      <c r="K54" s="27">
        <v>3779.5418098098298</v>
      </c>
      <c r="L54" s="27">
        <v>4518.9233818503999</v>
      </c>
      <c r="M54" s="27">
        <f>N54+O54+P54</f>
        <v>10596.391298062321</v>
      </c>
      <c r="N54" s="27">
        <v>4066.1156970966299</v>
      </c>
      <c r="O54" s="27">
        <v>2678.5622347752701</v>
      </c>
      <c r="P54" s="27">
        <v>3851.7133661904199</v>
      </c>
      <c r="Q54" s="27">
        <f>R54+S54+T54</f>
        <v>14538.447745710761</v>
      </c>
      <c r="R54" s="27">
        <v>5397.9720358572504</v>
      </c>
      <c r="S54" s="27">
        <v>5608.7274238269101</v>
      </c>
      <c r="T54" s="27">
        <v>3531.7482860266</v>
      </c>
      <c r="U54" s="27">
        <f>V54+W54+X54</f>
        <v>19393.666207161179</v>
      </c>
      <c r="V54" s="27">
        <v>7438.4456359461101</v>
      </c>
      <c r="W54" s="27">
        <v>3678.2488724556702</v>
      </c>
      <c r="X54" s="27">
        <v>8276.9716987594002</v>
      </c>
    </row>
    <row r="55" spans="1:24" ht="15" hidden="1" customHeight="1" x14ac:dyDescent="0.25">
      <c r="A55" s="171" t="s">
        <v>86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</row>
    <row r="56" spans="1:24" ht="15" hidden="1" x14ac:dyDescent="0.25">
      <c r="A56" s="172" t="s">
        <v>26</v>
      </c>
      <c r="B56" s="172"/>
      <c r="C56" s="23">
        <f t="shared" ref="C56:X56" si="23">C57</f>
        <v>68018.76999999999</v>
      </c>
      <c r="D56" s="23">
        <f t="shared" si="23"/>
        <v>12092.99</v>
      </c>
      <c r="E56" s="23">
        <f t="shared" si="23"/>
        <v>15623.15</v>
      </c>
      <c r="F56" s="23">
        <f t="shared" si="23"/>
        <v>16403.489999999998</v>
      </c>
      <c r="G56" s="23">
        <f t="shared" si="23"/>
        <v>23899.14</v>
      </c>
      <c r="H56" s="23">
        <f t="shared" si="23"/>
        <v>68018.741216369701</v>
      </c>
      <c r="I56" s="23">
        <f t="shared" si="23"/>
        <v>6688.2940404189103</v>
      </c>
      <c r="J56" s="23">
        <f t="shared" si="23"/>
        <v>1140.3998834136298</v>
      </c>
      <c r="K56" s="23">
        <f t="shared" si="23"/>
        <v>2694.40383723685</v>
      </c>
      <c r="L56" s="23">
        <f t="shared" si="23"/>
        <v>2853.4903197684298</v>
      </c>
      <c r="M56" s="23">
        <f t="shared" si="23"/>
        <v>16778.275650436412</v>
      </c>
      <c r="N56" s="23">
        <f t="shared" si="23"/>
        <v>8415.3943532501107</v>
      </c>
      <c r="O56" s="23">
        <f t="shared" si="23"/>
        <v>3996.0108001866397</v>
      </c>
      <c r="P56" s="23">
        <f t="shared" si="23"/>
        <v>4366.8704969996597</v>
      </c>
      <c r="Q56" s="23">
        <f t="shared" si="23"/>
        <v>16080.86017798895</v>
      </c>
      <c r="R56" s="23">
        <f t="shared" si="23"/>
        <v>7014.8987108148804</v>
      </c>
      <c r="S56" s="23">
        <f t="shared" si="23"/>
        <v>5527.6931120602903</v>
      </c>
      <c r="T56" s="23">
        <f t="shared" si="23"/>
        <v>3538.2683551137802</v>
      </c>
      <c r="U56" s="23">
        <f t="shared" si="23"/>
        <v>28471.311347525421</v>
      </c>
      <c r="V56" s="23">
        <f t="shared" si="23"/>
        <v>9286.482050363069</v>
      </c>
      <c r="W56" s="23">
        <f t="shared" si="23"/>
        <v>4714.2195887539101</v>
      </c>
      <c r="X56" s="23">
        <f t="shared" si="23"/>
        <v>14470.609708408439</v>
      </c>
    </row>
    <row r="57" spans="1:24" hidden="1" x14ac:dyDescent="0.2">
      <c r="A57" s="170" t="s">
        <v>27</v>
      </c>
      <c r="B57" s="170"/>
      <c r="C57" s="24">
        <f t="shared" ref="C57:X57" si="24">C59+C64</f>
        <v>68018.76999999999</v>
      </c>
      <c r="D57" s="24">
        <f t="shared" si="24"/>
        <v>12092.99</v>
      </c>
      <c r="E57" s="24">
        <f t="shared" si="24"/>
        <v>15623.15</v>
      </c>
      <c r="F57" s="24">
        <f t="shared" si="24"/>
        <v>16403.489999999998</v>
      </c>
      <c r="G57" s="24">
        <f t="shared" si="24"/>
        <v>23899.14</v>
      </c>
      <c r="H57" s="24">
        <f t="shared" si="24"/>
        <v>68018.741216369701</v>
      </c>
      <c r="I57" s="24">
        <f t="shared" si="24"/>
        <v>6688.2940404189103</v>
      </c>
      <c r="J57" s="24">
        <f t="shared" si="24"/>
        <v>1140.3998834136298</v>
      </c>
      <c r="K57" s="24">
        <f t="shared" si="24"/>
        <v>2694.40383723685</v>
      </c>
      <c r="L57" s="24">
        <f t="shared" si="24"/>
        <v>2853.4903197684298</v>
      </c>
      <c r="M57" s="24">
        <f t="shared" si="24"/>
        <v>16778.275650436412</v>
      </c>
      <c r="N57" s="24">
        <f t="shared" si="24"/>
        <v>8415.3943532501107</v>
      </c>
      <c r="O57" s="24">
        <f t="shared" si="24"/>
        <v>3996.0108001866397</v>
      </c>
      <c r="P57" s="24">
        <f t="shared" si="24"/>
        <v>4366.8704969996597</v>
      </c>
      <c r="Q57" s="24">
        <f t="shared" si="24"/>
        <v>16080.86017798895</v>
      </c>
      <c r="R57" s="24">
        <f t="shared" si="24"/>
        <v>7014.8987108148804</v>
      </c>
      <c r="S57" s="24">
        <f t="shared" si="24"/>
        <v>5527.6931120602903</v>
      </c>
      <c r="T57" s="24">
        <f t="shared" si="24"/>
        <v>3538.2683551137802</v>
      </c>
      <c r="U57" s="24">
        <f t="shared" si="24"/>
        <v>28471.311347525421</v>
      </c>
      <c r="V57" s="24">
        <f t="shared" si="24"/>
        <v>9286.482050363069</v>
      </c>
      <c r="W57" s="24">
        <f t="shared" si="24"/>
        <v>4714.2195887539101</v>
      </c>
      <c r="X57" s="24">
        <f t="shared" si="24"/>
        <v>14470.609708408439</v>
      </c>
    </row>
    <row r="58" spans="1:24" hidden="1" x14ac:dyDescent="0.2">
      <c r="A58" s="170" t="s">
        <v>28</v>
      </c>
      <c r="B58" s="170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/>
      <c r="K58" s="24"/>
      <c r="L58" s="24"/>
      <c r="M58" s="24">
        <v>0</v>
      </c>
      <c r="N58" s="24"/>
      <c r="O58" s="24"/>
      <c r="P58" s="24"/>
      <c r="Q58" s="24">
        <v>0</v>
      </c>
      <c r="R58" s="24"/>
      <c r="S58" s="24"/>
      <c r="T58" s="24"/>
      <c r="U58" s="24">
        <v>0</v>
      </c>
      <c r="V58" s="35"/>
      <c r="W58" s="35"/>
      <c r="X58" s="35"/>
    </row>
    <row r="59" spans="1:24" ht="42.75" hidden="1" x14ac:dyDescent="0.25">
      <c r="A59" s="29">
        <v>1</v>
      </c>
      <c r="B59" s="33" t="s">
        <v>87</v>
      </c>
      <c r="C59" s="26">
        <f t="shared" ref="C59:C65" si="25">D59+E59+F59+G59</f>
        <v>23272.769999999997</v>
      </c>
      <c r="D59" s="26">
        <f t="shared" ref="D59:X59" si="26">D60+D61+D62+D63</f>
        <v>906.49</v>
      </c>
      <c r="E59" s="26">
        <f t="shared" si="26"/>
        <v>4436.6499999999996</v>
      </c>
      <c r="F59" s="26">
        <f t="shared" si="26"/>
        <v>5216.99</v>
      </c>
      <c r="G59" s="26">
        <f t="shared" si="26"/>
        <v>12712.64</v>
      </c>
      <c r="H59" s="26">
        <f t="shared" si="26"/>
        <v>23272.75</v>
      </c>
      <c r="I59" s="26">
        <f t="shared" si="26"/>
        <v>886.3900000000001</v>
      </c>
      <c r="J59" s="26">
        <f t="shared" si="26"/>
        <v>66.319999999999993</v>
      </c>
      <c r="K59" s="26">
        <f t="shared" si="26"/>
        <v>98.56</v>
      </c>
      <c r="L59" s="26">
        <f t="shared" si="26"/>
        <v>721.51</v>
      </c>
      <c r="M59" s="26">
        <f t="shared" si="26"/>
        <v>4432.04</v>
      </c>
      <c r="N59" s="26">
        <f t="shared" si="26"/>
        <v>2909.85</v>
      </c>
      <c r="O59" s="26">
        <f t="shared" si="26"/>
        <v>677.16</v>
      </c>
      <c r="P59" s="26">
        <f t="shared" si="26"/>
        <v>845.03</v>
      </c>
      <c r="Q59" s="26">
        <f t="shared" si="26"/>
        <v>5208.1400000000003</v>
      </c>
      <c r="R59" s="26">
        <f t="shared" si="26"/>
        <v>2748.83</v>
      </c>
      <c r="S59" s="26">
        <f t="shared" si="26"/>
        <v>1366.58</v>
      </c>
      <c r="T59" s="26">
        <f t="shared" si="26"/>
        <v>1092.73</v>
      </c>
      <c r="U59" s="26">
        <f t="shared" si="26"/>
        <v>12746.18</v>
      </c>
      <c r="V59" s="26">
        <f t="shared" si="26"/>
        <v>4136.42</v>
      </c>
      <c r="W59" s="26">
        <f t="shared" si="26"/>
        <v>1743.71</v>
      </c>
      <c r="X59" s="26">
        <f t="shared" si="26"/>
        <v>6866.05</v>
      </c>
    </row>
    <row r="60" spans="1:24" ht="57" hidden="1" x14ac:dyDescent="0.2">
      <c r="A60" s="32" t="s">
        <v>40</v>
      </c>
      <c r="B60" s="33" t="s">
        <v>88</v>
      </c>
      <c r="C60" s="26">
        <f t="shared" si="25"/>
        <v>1500</v>
      </c>
      <c r="D60" s="27">
        <v>0</v>
      </c>
      <c r="E60" s="27">
        <v>0</v>
      </c>
      <c r="F60" s="27">
        <v>0</v>
      </c>
      <c r="G60" s="27">
        <v>1500</v>
      </c>
      <c r="H60" s="26">
        <f t="shared" ref="H60:H65" si="27">I60+M60+Q60+U60</f>
        <v>1500</v>
      </c>
      <c r="I60" s="27">
        <f>J60+K60+L60</f>
        <v>0</v>
      </c>
      <c r="J60" s="27">
        <v>0</v>
      </c>
      <c r="K60" s="27">
        <v>0</v>
      </c>
      <c r="L60" s="27">
        <v>0</v>
      </c>
      <c r="M60" s="27">
        <f>N60+O60+P60</f>
        <v>0</v>
      </c>
      <c r="N60" s="27">
        <v>0</v>
      </c>
      <c r="O60" s="27">
        <v>0</v>
      </c>
      <c r="P60" s="27">
        <v>0</v>
      </c>
      <c r="Q60" s="27">
        <f>R60+S60+T60</f>
        <v>0</v>
      </c>
      <c r="R60" s="27">
        <v>0</v>
      </c>
      <c r="S60" s="27">
        <v>0</v>
      </c>
      <c r="T60" s="27">
        <v>0</v>
      </c>
      <c r="U60" s="27">
        <f>V60+W60+X60</f>
        <v>1500</v>
      </c>
      <c r="V60" s="27">
        <v>0</v>
      </c>
      <c r="W60" s="27">
        <v>0</v>
      </c>
      <c r="X60" s="27">
        <v>1500</v>
      </c>
    </row>
    <row r="61" spans="1:24" ht="85.5" hidden="1" x14ac:dyDescent="0.2">
      <c r="A61" s="32" t="s">
        <v>42</v>
      </c>
      <c r="B61" s="33" t="s">
        <v>89</v>
      </c>
      <c r="C61" s="26">
        <f t="shared" si="25"/>
        <v>4232</v>
      </c>
      <c r="D61" s="27">
        <v>600</v>
      </c>
      <c r="E61" s="27">
        <v>0</v>
      </c>
      <c r="F61" s="27">
        <v>0</v>
      </c>
      <c r="G61" s="27">
        <v>3632</v>
      </c>
      <c r="H61" s="26">
        <f t="shared" si="27"/>
        <v>4232</v>
      </c>
      <c r="I61" s="27">
        <f>J61+K61+L61</f>
        <v>582</v>
      </c>
      <c r="J61" s="27">
        <v>0</v>
      </c>
      <c r="K61" s="27">
        <v>0</v>
      </c>
      <c r="L61" s="27">
        <v>582</v>
      </c>
      <c r="M61" s="27">
        <f>N61+O61+P61</f>
        <v>0</v>
      </c>
      <c r="N61" s="27">
        <v>0</v>
      </c>
      <c r="O61" s="27">
        <v>0</v>
      </c>
      <c r="P61" s="27">
        <v>0</v>
      </c>
      <c r="Q61" s="27">
        <f>R61+S61+T61</f>
        <v>0</v>
      </c>
      <c r="R61" s="27">
        <v>0</v>
      </c>
      <c r="S61" s="27">
        <v>0</v>
      </c>
      <c r="T61" s="27">
        <v>0</v>
      </c>
      <c r="U61" s="27">
        <f>V61+W61+X61</f>
        <v>3650</v>
      </c>
      <c r="V61" s="27">
        <v>0</v>
      </c>
      <c r="W61" s="27">
        <v>0</v>
      </c>
      <c r="X61" s="27">
        <v>3650</v>
      </c>
    </row>
    <row r="62" spans="1:24" ht="114" hidden="1" x14ac:dyDescent="0.2">
      <c r="A62" s="32" t="s">
        <v>44</v>
      </c>
      <c r="B62" s="33" t="s">
        <v>90</v>
      </c>
      <c r="C62" s="26">
        <f t="shared" si="25"/>
        <v>261</v>
      </c>
      <c r="D62" s="27">
        <v>64.8</v>
      </c>
      <c r="E62" s="27">
        <v>65.400000000000006</v>
      </c>
      <c r="F62" s="27">
        <v>65.400000000000006</v>
      </c>
      <c r="G62" s="27">
        <v>65.400000000000006</v>
      </c>
      <c r="H62" s="26">
        <f t="shared" si="27"/>
        <v>261</v>
      </c>
      <c r="I62" s="27">
        <f>J62+K62+L62</f>
        <v>62.7</v>
      </c>
      <c r="J62" s="27">
        <v>9.75</v>
      </c>
      <c r="K62" s="27">
        <v>42</v>
      </c>
      <c r="L62" s="27">
        <v>10.95</v>
      </c>
      <c r="M62" s="27">
        <f>N62+O62+P62</f>
        <v>60.800000000000004</v>
      </c>
      <c r="N62" s="27">
        <v>44.35</v>
      </c>
      <c r="O62" s="27">
        <v>3.35</v>
      </c>
      <c r="P62" s="27">
        <v>13.1</v>
      </c>
      <c r="Q62" s="27">
        <f>R62+S62+T62</f>
        <v>56.55</v>
      </c>
      <c r="R62" s="27">
        <v>14.5</v>
      </c>
      <c r="S62" s="27">
        <v>17.25</v>
      </c>
      <c r="T62" s="27">
        <v>24.8</v>
      </c>
      <c r="U62" s="27">
        <f>V62+W62+X62</f>
        <v>80.95</v>
      </c>
      <c r="V62" s="27">
        <v>35.950000000000003</v>
      </c>
      <c r="W62" s="27">
        <v>24.7</v>
      </c>
      <c r="X62" s="27">
        <v>20.3</v>
      </c>
    </row>
    <row r="63" spans="1:24" ht="28.5" hidden="1" x14ac:dyDescent="0.2">
      <c r="A63" s="32" t="s">
        <v>46</v>
      </c>
      <c r="B63" s="33" t="s">
        <v>91</v>
      </c>
      <c r="C63" s="26">
        <f t="shared" si="25"/>
        <v>17279.769999999997</v>
      </c>
      <c r="D63" s="27">
        <v>241.69</v>
      </c>
      <c r="E63" s="27">
        <v>4371.25</v>
      </c>
      <c r="F63" s="27">
        <v>5151.59</v>
      </c>
      <c r="G63" s="27">
        <v>7515.24</v>
      </c>
      <c r="H63" s="26">
        <f t="shared" si="27"/>
        <v>17279.75</v>
      </c>
      <c r="I63" s="27">
        <f>J63+K63+L63</f>
        <v>241.69</v>
      </c>
      <c r="J63" s="27">
        <v>56.57</v>
      </c>
      <c r="K63" s="27">
        <v>56.56</v>
      </c>
      <c r="L63" s="27">
        <v>128.56</v>
      </c>
      <c r="M63" s="27">
        <f>N63+O63+P63</f>
        <v>4371.24</v>
      </c>
      <c r="N63" s="27">
        <v>2865.5</v>
      </c>
      <c r="O63" s="27">
        <v>673.81</v>
      </c>
      <c r="P63" s="27">
        <v>831.93</v>
      </c>
      <c r="Q63" s="27">
        <f>R63+S63+T63</f>
        <v>5151.59</v>
      </c>
      <c r="R63" s="27">
        <v>2734.33</v>
      </c>
      <c r="S63" s="27">
        <v>1349.33</v>
      </c>
      <c r="T63" s="27">
        <v>1067.93</v>
      </c>
      <c r="U63" s="27">
        <f>V63+W63+X63</f>
        <v>7515.2300000000005</v>
      </c>
      <c r="V63" s="27">
        <v>4100.47</v>
      </c>
      <c r="W63" s="27">
        <v>1719.01</v>
      </c>
      <c r="X63" s="27">
        <v>1695.75</v>
      </c>
    </row>
    <row r="64" spans="1:24" ht="57" hidden="1" x14ac:dyDescent="0.25">
      <c r="A64" s="29">
        <v>2</v>
      </c>
      <c r="B64" s="33" t="s">
        <v>92</v>
      </c>
      <c r="C64" s="26">
        <f t="shared" si="25"/>
        <v>44746</v>
      </c>
      <c r="D64" s="26">
        <f>D65</f>
        <v>11186.5</v>
      </c>
      <c r="E64" s="26">
        <f>E65</f>
        <v>11186.5</v>
      </c>
      <c r="F64" s="26">
        <f>F65</f>
        <v>11186.5</v>
      </c>
      <c r="G64" s="26">
        <f>G65</f>
        <v>11186.5</v>
      </c>
      <c r="H64" s="26">
        <f t="shared" si="27"/>
        <v>44745.991216369694</v>
      </c>
      <c r="I64" s="26">
        <f t="shared" ref="I64:X64" si="28">I65</f>
        <v>5801.90404041891</v>
      </c>
      <c r="J64" s="26">
        <f t="shared" si="28"/>
        <v>1074.0798834136299</v>
      </c>
      <c r="K64" s="26">
        <f t="shared" si="28"/>
        <v>2595.84383723685</v>
      </c>
      <c r="L64" s="26">
        <f t="shared" si="28"/>
        <v>2131.98031976843</v>
      </c>
      <c r="M64" s="26">
        <f t="shared" si="28"/>
        <v>12346.235650436411</v>
      </c>
      <c r="N64" s="26">
        <f t="shared" si="28"/>
        <v>5505.5443532501104</v>
      </c>
      <c r="O64" s="26">
        <f t="shared" si="28"/>
        <v>3318.8508001866398</v>
      </c>
      <c r="P64" s="26">
        <f t="shared" si="28"/>
        <v>3521.84049699966</v>
      </c>
      <c r="Q64" s="26">
        <f t="shared" si="28"/>
        <v>10872.720177988951</v>
      </c>
      <c r="R64" s="26">
        <f t="shared" si="28"/>
        <v>4266.0687108148804</v>
      </c>
      <c r="S64" s="26">
        <f t="shared" si="28"/>
        <v>4161.1131120602904</v>
      </c>
      <c r="T64" s="26">
        <f t="shared" si="28"/>
        <v>2445.5383551137802</v>
      </c>
      <c r="U64" s="26">
        <f t="shared" si="28"/>
        <v>15725.131347525421</v>
      </c>
      <c r="V64" s="26">
        <f t="shared" si="28"/>
        <v>5150.0620503630698</v>
      </c>
      <c r="W64" s="26">
        <f t="shared" si="28"/>
        <v>2970.5095887539101</v>
      </c>
      <c r="X64" s="26">
        <f t="shared" si="28"/>
        <v>7604.5597084084402</v>
      </c>
    </row>
    <row r="65" spans="1:24" ht="71.25" hidden="1" x14ac:dyDescent="0.2">
      <c r="A65" s="32" t="s">
        <v>55</v>
      </c>
      <c r="B65" s="33" t="s">
        <v>93</v>
      </c>
      <c r="C65" s="26">
        <f t="shared" si="25"/>
        <v>44746</v>
      </c>
      <c r="D65" s="27">
        <v>11186.5</v>
      </c>
      <c r="E65" s="27">
        <v>11186.5</v>
      </c>
      <c r="F65" s="27">
        <v>11186.5</v>
      </c>
      <c r="G65" s="27">
        <v>11186.5</v>
      </c>
      <c r="H65" s="26">
        <f t="shared" si="27"/>
        <v>44745.991216369694</v>
      </c>
      <c r="I65" s="27">
        <f>J65+K65+L65</f>
        <v>5801.90404041891</v>
      </c>
      <c r="J65" s="27">
        <v>1074.0798834136299</v>
      </c>
      <c r="K65" s="27">
        <v>2595.84383723685</v>
      </c>
      <c r="L65" s="27">
        <v>2131.98031976843</v>
      </c>
      <c r="M65" s="27">
        <f>N65+O65+P65</f>
        <v>12346.235650436411</v>
      </c>
      <c r="N65" s="27">
        <v>5505.5443532501104</v>
      </c>
      <c r="O65" s="27">
        <v>3318.8508001866398</v>
      </c>
      <c r="P65" s="27">
        <v>3521.84049699966</v>
      </c>
      <c r="Q65" s="27">
        <f>R65+S65+T65</f>
        <v>10872.720177988951</v>
      </c>
      <c r="R65" s="27">
        <v>4266.0687108148804</v>
      </c>
      <c r="S65" s="27">
        <v>4161.1131120602904</v>
      </c>
      <c r="T65" s="27">
        <v>2445.5383551137802</v>
      </c>
      <c r="U65" s="27">
        <f>V65+W65+X65</f>
        <v>15725.131347525421</v>
      </c>
      <c r="V65" s="27">
        <v>5150.0620503630698</v>
      </c>
      <c r="W65" s="27">
        <v>2970.5095887539101</v>
      </c>
      <c r="X65" s="27">
        <v>7604.5597084084402</v>
      </c>
    </row>
  </sheetData>
  <mergeCells count="26">
    <mergeCell ref="A1:X1"/>
    <mergeCell ref="A2:A3"/>
    <mergeCell ref="B2:B3"/>
    <mergeCell ref="C2:G2"/>
    <mergeCell ref="H2:X2"/>
    <mergeCell ref="Y2:Y3"/>
    <mergeCell ref="A5:X5"/>
    <mergeCell ref="A6:B6"/>
    <mergeCell ref="A7:B7"/>
    <mergeCell ref="A8:B8"/>
    <mergeCell ref="A15:X15"/>
    <mergeCell ref="A16:B16"/>
    <mergeCell ref="A17:B17"/>
    <mergeCell ref="A18:X18"/>
    <mergeCell ref="A19:B19"/>
    <mergeCell ref="A20:B20"/>
    <mergeCell ref="A21:B21"/>
    <mergeCell ref="A39:X39"/>
    <mergeCell ref="A40:B40"/>
    <mergeCell ref="A41:B41"/>
    <mergeCell ref="A58:B58"/>
    <mergeCell ref="A42:B42"/>
    <mergeCell ref="A46:B46"/>
    <mergeCell ref="A55:X55"/>
    <mergeCell ref="A56:B56"/>
    <mergeCell ref="A57:B57"/>
  </mergeCells>
  <pageMargins left="3.9583333333333297E-2" right="3.9583333333333297E-2" top="0.35416666666666702" bottom="0.35416666666666702" header="0.511811023622047" footer="0.511811023622047"/>
  <pageSetup paperSize="9" scale="32" orientation="landscape" r:id="rId1"/>
  <rowBreaks count="3" manualBreakCount="3">
    <brk id="4" max="16383" man="1"/>
    <brk id="10" max="16383" man="1"/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4067-4CDC-4552-811C-B50ED19919E5}">
  <sheetPr>
    <pageSetUpPr fitToPage="1"/>
  </sheetPr>
  <dimension ref="A1:M21"/>
  <sheetViews>
    <sheetView tabSelected="1" zoomScale="60" zoomScaleNormal="60" workbookViewId="0">
      <selection activeCell="Q8" sqref="Q8"/>
    </sheetView>
  </sheetViews>
  <sheetFormatPr defaultRowHeight="14.25" x14ac:dyDescent="0.2"/>
  <cols>
    <col min="1" max="1" width="7.5703125" style="37" customWidth="1"/>
    <col min="2" max="2" width="24.7109375" style="158" customWidth="1"/>
    <col min="3" max="3" width="33.7109375" style="158" customWidth="1"/>
    <col min="4" max="4" width="28.5703125" style="158" customWidth="1"/>
    <col min="5" max="5" width="28.7109375" style="158" customWidth="1"/>
    <col min="6" max="6" width="28" style="41" customWidth="1"/>
    <col min="7" max="7" width="29.140625" style="158" customWidth="1"/>
    <col min="8" max="8" width="26.7109375" style="158" customWidth="1"/>
    <col min="9" max="9" width="27.7109375" style="158" customWidth="1"/>
    <col min="10" max="10" width="24.85546875" style="158" customWidth="1"/>
    <col min="11" max="11" width="26.42578125" style="158" customWidth="1"/>
    <col min="12" max="12" width="28.140625" style="158" customWidth="1"/>
    <col min="13" max="13" width="24.7109375" style="158" customWidth="1"/>
    <col min="14" max="16384" width="9.140625" style="37"/>
  </cols>
  <sheetData>
    <row r="1" spans="1:13" ht="27.75" x14ac:dyDescent="0.2">
      <c r="B1" s="165"/>
      <c r="C1" s="165"/>
      <c r="D1" s="165"/>
      <c r="E1" s="165"/>
      <c r="F1" s="166"/>
      <c r="G1" s="165"/>
      <c r="H1" s="165"/>
      <c r="I1" s="165"/>
      <c r="J1" s="165"/>
      <c r="K1" s="182" t="s">
        <v>200</v>
      </c>
      <c r="L1" s="182"/>
      <c r="M1" s="182"/>
    </row>
    <row r="2" spans="1:13" s="159" customFormat="1" ht="45" customHeight="1" x14ac:dyDescent="0.25">
      <c r="B2" s="182" t="s">
        <v>195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s="159" customFormat="1" ht="20.25" x14ac:dyDescent="0.25">
      <c r="B3" s="160" t="s">
        <v>158</v>
      </c>
      <c r="C3" s="160" t="s">
        <v>159</v>
      </c>
      <c r="D3" s="160" t="s">
        <v>148</v>
      </c>
      <c r="E3" s="160" t="s">
        <v>149</v>
      </c>
      <c r="F3" s="161" t="s">
        <v>150</v>
      </c>
      <c r="G3" s="160" t="s">
        <v>151</v>
      </c>
      <c r="H3" s="160" t="s">
        <v>152</v>
      </c>
      <c r="I3" s="160" t="s">
        <v>153</v>
      </c>
      <c r="J3" s="160" t="s">
        <v>154</v>
      </c>
      <c r="K3" s="160" t="s">
        <v>155</v>
      </c>
      <c r="L3" s="160" t="s">
        <v>156</v>
      </c>
      <c r="M3" s="160" t="s">
        <v>157</v>
      </c>
    </row>
    <row r="4" spans="1:13" s="159" customFormat="1" ht="20.25" x14ac:dyDescent="0.25">
      <c r="B4" s="183" t="s">
        <v>212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s="158" customFormat="1" ht="110.25" customHeight="1" x14ac:dyDescent="0.25">
      <c r="B5" s="162"/>
      <c r="C5" s="162"/>
      <c r="D5" s="162" t="s">
        <v>144</v>
      </c>
      <c r="E5" s="162"/>
      <c r="F5" s="162"/>
      <c r="G5" s="162" t="s">
        <v>144</v>
      </c>
      <c r="H5" s="162"/>
      <c r="I5" s="162" t="s">
        <v>144</v>
      </c>
      <c r="J5" s="162" t="s">
        <v>144</v>
      </c>
      <c r="K5" s="162" t="s">
        <v>144</v>
      </c>
      <c r="L5" s="162" t="s">
        <v>144</v>
      </c>
      <c r="M5" s="162" t="s">
        <v>144</v>
      </c>
    </row>
    <row r="6" spans="1:13" ht="139.5" customHeight="1" x14ac:dyDescent="0.2">
      <c r="B6" s="186" t="s">
        <v>191</v>
      </c>
      <c r="C6" s="186"/>
      <c r="D6" s="162" t="s">
        <v>191</v>
      </c>
      <c r="E6" s="162" t="s">
        <v>191</v>
      </c>
      <c r="F6" s="162" t="s">
        <v>146</v>
      </c>
      <c r="G6" s="162"/>
      <c r="H6" s="164"/>
      <c r="I6" s="162" t="s">
        <v>191</v>
      </c>
      <c r="J6" s="162" t="s">
        <v>141</v>
      </c>
      <c r="K6" s="162" t="s">
        <v>218</v>
      </c>
      <c r="L6" s="162" t="s">
        <v>143</v>
      </c>
      <c r="M6" s="162" t="s">
        <v>191</v>
      </c>
    </row>
    <row r="7" spans="1:13" ht="103.5" customHeight="1" x14ac:dyDescent="0.2">
      <c r="B7" s="162" t="s">
        <v>197</v>
      </c>
      <c r="C7" s="164"/>
      <c r="D7" s="187" t="s">
        <v>215</v>
      </c>
      <c r="E7" s="188"/>
      <c r="F7" s="162" t="s">
        <v>140</v>
      </c>
      <c r="G7" s="163"/>
      <c r="H7" s="162"/>
      <c r="I7" s="162" t="s">
        <v>142</v>
      </c>
      <c r="J7" s="164"/>
      <c r="K7" s="162" t="s">
        <v>218</v>
      </c>
      <c r="L7" s="164"/>
      <c r="M7" s="164"/>
    </row>
    <row r="8" spans="1:13" ht="222.75" x14ac:dyDescent="0.2">
      <c r="B8" s="164"/>
      <c r="C8" s="164"/>
      <c r="D8" s="164" t="s">
        <v>198</v>
      </c>
      <c r="E8" s="162" t="s">
        <v>193</v>
      </c>
      <c r="F8" s="164"/>
      <c r="G8" s="164"/>
      <c r="H8" s="162"/>
      <c r="I8" s="162"/>
      <c r="J8" s="162" t="s">
        <v>145</v>
      </c>
      <c r="K8" s="162" t="s">
        <v>217</v>
      </c>
      <c r="L8" s="162" t="s">
        <v>217</v>
      </c>
      <c r="M8" s="162" t="s">
        <v>145</v>
      </c>
    </row>
    <row r="9" spans="1:13" ht="75" customHeight="1" x14ac:dyDescent="0.2">
      <c r="B9" s="164"/>
      <c r="C9" s="162" t="s">
        <v>192</v>
      </c>
      <c r="D9" s="162" t="s">
        <v>214</v>
      </c>
      <c r="E9" s="164"/>
      <c r="F9" s="162"/>
      <c r="G9" s="162" t="s">
        <v>216</v>
      </c>
      <c r="H9" s="208"/>
      <c r="I9" s="209"/>
      <c r="J9" s="162" t="s">
        <v>194</v>
      </c>
      <c r="K9" s="164"/>
      <c r="L9" s="210" t="s">
        <v>199</v>
      </c>
      <c r="M9" s="164"/>
    </row>
    <row r="10" spans="1:13" ht="323.25" customHeight="1" x14ac:dyDescent="0.2">
      <c r="A10" s="41"/>
      <c r="B10" s="162"/>
      <c r="C10" s="186" t="s">
        <v>199</v>
      </c>
      <c r="D10" s="186"/>
      <c r="E10" s="162" t="s">
        <v>201</v>
      </c>
      <c r="F10" s="162"/>
      <c r="G10" s="162" t="s">
        <v>201</v>
      </c>
      <c r="H10" s="162" t="s">
        <v>201</v>
      </c>
      <c r="I10" s="162" t="s">
        <v>201</v>
      </c>
      <c r="J10" s="162" t="s">
        <v>201</v>
      </c>
      <c r="K10" s="210" t="s">
        <v>199</v>
      </c>
      <c r="L10" s="162" t="s">
        <v>201</v>
      </c>
      <c r="M10" s="162" t="s">
        <v>201</v>
      </c>
    </row>
    <row r="11" spans="1:13" ht="60.75" x14ac:dyDescent="0.2">
      <c r="A11" s="41"/>
      <c r="B11" s="162"/>
      <c r="C11" s="186" t="s">
        <v>196</v>
      </c>
      <c r="D11" s="186"/>
      <c r="E11" s="164"/>
      <c r="F11" s="162"/>
      <c r="G11" s="164"/>
      <c r="H11" s="162"/>
      <c r="I11" s="162"/>
      <c r="J11" s="164"/>
      <c r="K11" s="162" t="s">
        <v>147</v>
      </c>
      <c r="L11" s="162" t="s">
        <v>147</v>
      </c>
      <c r="M11" s="164"/>
    </row>
    <row r="12" spans="1:13" ht="78" customHeight="1" x14ac:dyDescent="0.2">
      <c r="A12" s="41"/>
      <c r="B12" s="162" t="s">
        <v>211</v>
      </c>
      <c r="C12" s="162"/>
      <c r="D12" s="162"/>
      <c r="E12" s="164" t="s">
        <v>202</v>
      </c>
      <c r="F12" s="162"/>
      <c r="G12" s="164" t="s">
        <v>219</v>
      </c>
      <c r="H12" s="164"/>
      <c r="J12" s="164" t="s">
        <v>202</v>
      </c>
      <c r="L12" s="164"/>
      <c r="M12" s="164" t="s">
        <v>219</v>
      </c>
    </row>
    <row r="13" spans="1:13" ht="182.25" x14ac:dyDescent="0.2">
      <c r="A13" s="41"/>
      <c r="B13" s="167"/>
      <c r="C13" s="168" t="s">
        <v>203</v>
      </c>
      <c r="D13" s="168" t="s">
        <v>204</v>
      </c>
      <c r="E13" s="212" t="s">
        <v>206</v>
      </c>
      <c r="F13" s="213"/>
      <c r="G13" s="211"/>
      <c r="I13" s="169"/>
      <c r="J13" s="168" t="s">
        <v>208</v>
      </c>
      <c r="L13" s="168" t="s">
        <v>209</v>
      </c>
      <c r="M13" s="168" t="s">
        <v>210</v>
      </c>
    </row>
    <row r="14" spans="1:13" ht="60.75" x14ac:dyDescent="0.2">
      <c r="A14" s="41"/>
      <c r="B14" s="167"/>
      <c r="C14" s="168" t="s">
        <v>205</v>
      </c>
      <c r="D14" s="162"/>
      <c r="E14" s="164"/>
      <c r="F14" s="162"/>
      <c r="G14" s="168" t="s">
        <v>207</v>
      </c>
      <c r="H14" s="164"/>
      <c r="I14" s="164"/>
      <c r="J14" s="164"/>
      <c r="K14" s="164"/>
      <c r="L14" s="164"/>
      <c r="M14" s="164"/>
    </row>
    <row r="15" spans="1:13" x14ac:dyDescent="0.2">
      <c r="A15" s="41"/>
      <c r="B15" s="41"/>
      <c r="C15" s="41"/>
      <c r="D15" s="41"/>
    </row>
    <row r="16" spans="1:13" x14ac:dyDescent="0.2">
      <c r="A16" s="41"/>
      <c r="B16" s="41"/>
      <c r="C16" s="41"/>
      <c r="D16" s="41"/>
    </row>
    <row r="17" spans="1:4" x14ac:dyDescent="0.2">
      <c r="A17" s="41"/>
      <c r="B17" s="41"/>
      <c r="C17" s="41"/>
      <c r="D17" s="41"/>
    </row>
    <row r="18" spans="1:4" x14ac:dyDescent="0.2">
      <c r="A18" s="41"/>
      <c r="B18" s="41"/>
      <c r="C18" s="41"/>
      <c r="D18" s="41"/>
    </row>
    <row r="19" spans="1:4" x14ac:dyDescent="0.2">
      <c r="A19" s="41"/>
      <c r="B19" s="41"/>
      <c r="C19" s="41"/>
      <c r="D19" s="41"/>
    </row>
    <row r="20" spans="1:4" x14ac:dyDescent="0.2">
      <c r="A20" s="41"/>
      <c r="B20" s="41"/>
      <c r="C20" s="41"/>
      <c r="D20" s="41"/>
    </row>
    <row r="21" spans="1:4" x14ac:dyDescent="0.2">
      <c r="A21" s="41"/>
      <c r="B21" s="41"/>
      <c r="C21" s="41"/>
      <c r="D21" s="41"/>
    </row>
  </sheetData>
  <mergeCells count="8">
    <mergeCell ref="E13:F13"/>
    <mergeCell ref="K1:M1"/>
    <mergeCell ref="B4:M4"/>
    <mergeCell ref="B2:M2"/>
    <mergeCell ref="B6:C6"/>
    <mergeCell ref="C11:D11"/>
    <mergeCell ref="C10:D10"/>
    <mergeCell ref="D7:E7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20608-3103-494D-8761-6338676C329B}">
  <dimension ref="A1:AJ34"/>
  <sheetViews>
    <sheetView topLeftCell="A10" workbookViewId="0">
      <selection activeCell="I9" sqref="I9"/>
    </sheetView>
  </sheetViews>
  <sheetFormatPr defaultRowHeight="12.75" x14ac:dyDescent="0.2"/>
  <cols>
    <col min="1" max="1" width="3" style="78" customWidth="1"/>
    <col min="2" max="2" width="3.85546875" style="78" customWidth="1"/>
    <col min="3" max="3" width="7.7109375" style="78" customWidth="1"/>
    <col min="4" max="4" width="3" style="78" customWidth="1"/>
    <col min="5" max="5" width="3.85546875" style="78" customWidth="1"/>
    <col min="6" max="6" width="27" style="78" customWidth="1"/>
    <col min="7" max="7" width="3" style="78" customWidth="1"/>
    <col min="8" max="8" width="3.85546875" style="78" customWidth="1"/>
    <col min="9" max="9" width="36.7109375" style="78" customWidth="1"/>
    <col min="10" max="10" width="3" style="78" customWidth="1"/>
    <col min="11" max="11" width="3.85546875" style="78" customWidth="1"/>
    <col min="12" max="12" width="25" style="78" customWidth="1"/>
    <col min="13" max="13" width="3" style="78" customWidth="1"/>
    <col min="14" max="14" width="3.85546875" style="78" customWidth="1"/>
    <col min="15" max="15" width="12.140625" style="78" customWidth="1"/>
    <col min="16" max="16" width="3" style="78" customWidth="1"/>
    <col min="17" max="17" width="3.85546875" style="78" customWidth="1"/>
    <col min="18" max="18" width="20.85546875" style="78" customWidth="1"/>
    <col min="19" max="19" width="3" style="78" customWidth="1"/>
    <col min="20" max="20" width="3.85546875" style="78" customWidth="1"/>
    <col min="21" max="21" width="21.140625" style="78" customWidth="1"/>
    <col min="22" max="22" width="5.28515625" style="78" customWidth="1"/>
    <col min="23" max="23" width="5.42578125" style="78" customWidth="1"/>
    <col min="24" max="24" width="19.28515625" style="78" customWidth="1"/>
    <col min="25" max="25" width="3" style="78" customWidth="1"/>
    <col min="26" max="26" width="3.85546875" style="78" customWidth="1"/>
    <col min="27" max="27" width="21.85546875" style="78" customWidth="1"/>
    <col min="28" max="28" width="3" style="78" customWidth="1"/>
    <col min="29" max="29" width="3.85546875" style="78" customWidth="1"/>
    <col min="30" max="30" width="18.42578125" style="78" customWidth="1"/>
    <col min="31" max="31" width="3" style="78" customWidth="1"/>
    <col min="32" max="32" width="3.85546875" style="78" customWidth="1"/>
    <col min="33" max="33" width="14.28515625" style="78" customWidth="1"/>
    <col min="34" max="34" width="3" style="78" customWidth="1"/>
    <col min="35" max="35" width="3.85546875" style="78" customWidth="1"/>
    <col min="36" max="36" width="14.85546875" style="78" customWidth="1"/>
    <col min="37" max="16384" width="9.140625" style="78"/>
  </cols>
  <sheetData>
    <row r="1" spans="1:36" ht="45" x14ac:dyDescent="0.2">
      <c r="A1" s="75" t="s">
        <v>213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  <c r="AI1" s="76"/>
      <c r="AJ1" s="76"/>
    </row>
    <row r="2" spans="1:36" ht="16.5" x14ac:dyDescent="0.2">
      <c r="A2" s="190" t="s">
        <v>158</v>
      </c>
      <c r="B2" s="190"/>
      <c r="C2" s="190"/>
      <c r="D2" s="191" t="s">
        <v>159</v>
      </c>
      <c r="E2" s="191"/>
      <c r="F2" s="191"/>
      <c r="G2" s="192" t="s">
        <v>148</v>
      </c>
      <c r="H2" s="192"/>
      <c r="I2" s="192"/>
      <c r="J2" s="193" t="s">
        <v>149</v>
      </c>
      <c r="K2" s="193"/>
      <c r="L2" s="193"/>
      <c r="M2" s="194" t="s">
        <v>150</v>
      </c>
      <c r="N2" s="194"/>
      <c r="O2" s="194"/>
      <c r="P2" s="195" t="s">
        <v>151</v>
      </c>
      <c r="Q2" s="195"/>
      <c r="R2" s="195"/>
      <c r="S2" s="196" t="s">
        <v>152</v>
      </c>
      <c r="T2" s="196"/>
      <c r="U2" s="196"/>
      <c r="V2" s="197" t="s">
        <v>153</v>
      </c>
      <c r="W2" s="197"/>
      <c r="X2" s="197"/>
      <c r="Y2" s="198" t="s">
        <v>154</v>
      </c>
      <c r="Z2" s="198"/>
      <c r="AA2" s="198"/>
      <c r="AB2" s="199" t="s">
        <v>155</v>
      </c>
      <c r="AC2" s="199"/>
      <c r="AD2" s="199"/>
      <c r="AE2" s="200" t="s">
        <v>156</v>
      </c>
      <c r="AF2" s="200"/>
      <c r="AG2" s="200"/>
      <c r="AH2" s="189" t="s">
        <v>157</v>
      </c>
      <c r="AI2" s="189"/>
      <c r="AJ2" s="189"/>
    </row>
    <row r="3" spans="1:36" ht="14.25" x14ac:dyDescent="0.2">
      <c r="A3" s="79">
        <v>1</v>
      </c>
      <c r="B3" s="80" t="s">
        <v>160</v>
      </c>
      <c r="C3" s="81"/>
      <c r="D3" s="82">
        <v>1</v>
      </c>
      <c r="E3" s="83" t="s">
        <v>161</v>
      </c>
      <c r="F3" s="84"/>
      <c r="G3" s="85">
        <v>1</v>
      </c>
      <c r="H3" s="86" t="s">
        <v>161</v>
      </c>
      <c r="I3" s="87"/>
      <c r="J3" s="88">
        <v>1</v>
      </c>
      <c r="K3" s="89" t="s">
        <v>162</v>
      </c>
      <c r="L3" s="90"/>
      <c r="M3" s="91">
        <v>1</v>
      </c>
      <c r="N3" s="92" t="s">
        <v>163</v>
      </c>
      <c r="O3" s="93"/>
      <c r="P3" s="94">
        <v>1</v>
      </c>
      <c r="Q3" s="95" t="s">
        <v>164</v>
      </c>
      <c r="R3" s="96"/>
      <c r="S3" s="88">
        <v>1</v>
      </c>
      <c r="T3" s="89" t="s">
        <v>162</v>
      </c>
      <c r="U3" s="90"/>
      <c r="V3" s="88">
        <v>1</v>
      </c>
      <c r="W3" s="89" t="s">
        <v>165</v>
      </c>
      <c r="X3" s="97" t="s">
        <v>166</v>
      </c>
      <c r="Y3" s="98">
        <v>1</v>
      </c>
      <c r="Z3" s="99" t="s">
        <v>167</v>
      </c>
      <c r="AA3" s="100"/>
      <c r="AB3" s="88">
        <v>1</v>
      </c>
      <c r="AC3" s="89" t="s">
        <v>160</v>
      </c>
      <c r="AD3" s="90"/>
      <c r="AE3" s="101">
        <v>1</v>
      </c>
      <c r="AF3" s="102" t="s">
        <v>161</v>
      </c>
      <c r="AG3" s="103"/>
      <c r="AH3" s="88">
        <v>1</v>
      </c>
      <c r="AI3" s="89" t="s">
        <v>167</v>
      </c>
      <c r="AJ3" s="90"/>
    </row>
    <row r="4" spans="1:36" ht="14.25" x14ac:dyDescent="0.2">
      <c r="A4" s="79">
        <v>2</v>
      </c>
      <c r="B4" s="80" t="s">
        <v>163</v>
      </c>
      <c r="C4" s="81"/>
      <c r="D4" s="82">
        <v>2</v>
      </c>
      <c r="E4" s="83" t="s">
        <v>164</v>
      </c>
      <c r="F4" s="84"/>
      <c r="G4" s="85">
        <v>2</v>
      </c>
      <c r="H4" s="86" t="s">
        <v>164</v>
      </c>
      <c r="I4" s="87" t="s">
        <v>168</v>
      </c>
      <c r="J4" s="88">
        <v>2</v>
      </c>
      <c r="K4" s="89" t="s">
        <v>160</v>
      </c>
      <c r="L4" s="90"/>
      <c r="M4" s="91">
        <v>2</v>
      </c>
      <c r="N4" s="92" t="s">
        <v>165</v>
      </c>
      <c r="O4" s="93"/>
      <c r="P4" s="88">
        <v>2</v>
      </c>
      <c r="Q4" s="89" t="s">
        <v>167</v>
      </c>
      <c r="R4" s="90"/>
      <c r="S4" s="88">
        <v>2</v>
      </c>
      <c r="T4" s="89" t="s">
        <v>160</v>
      </c>
      <c r="U4" s="90"/>
      <c r="V4" s="104">
        <v>2</v>
      </c>
      <c r="W4" s="105" t="s">
        <v>161</v>
      </c>
      <c r="X4" s="106"/>
      <c r="Y4" s="88">
        <v>2</v>
      </c>
      <c r="Z4" s="89" t="s">
        <v>162</v>
      </c>
      <c r="AA4" s="90"/>
      <c r="AB4" s="88">
        <v>2</v>
      </c>
      <c r="AC4" s="89" t="s">
        <v>163</v>
      </c>
      <c r="AD4" s="90"/>
      <c r="AE4" s="101">
        <v>2</v>
      </c>
      <c r="AF4" s="102" t="s">
        <v>164</v>
      </c>
      <c r="AG4" s="103"/>
      <c r="AH4" s="88">
        <v>2</v>
      </c>
      <c r="AI4" s="89" t="s">
        <v>162</v>
      </c>
      <c r="AJ4" s="90"/>
    </row>
    <row r="5" spans="1:36" ht="14.25" x14ac:dyDescent="0.2">
      <c r="A5" s="79">
        <v>3</v>
      </c>
      <c r="B5" s="80" t="s">
        <v>165</v>
      </c>
      <c r="C5" s="81"/>
      <c r="D5" s="88">
        <v>3</v>
      </c>
      <c r="E5" s="99" t="s">
        <v>167</v>
      </c>
      <c r="F5" s="107" t="s">
        <v>168</v>
      </c>
      <c r="G5" s="88">
        <v>3</v>
      </c>
      <c r="H5" s="89" t="s">
        <v>167</v>
      </c>
      <c r="I5" s="90" t="s">
        <v>168</v>
      </c>
      <c r="J5" s="88">
        <v>3</v>
      </c>
      <c r="K5" s="89" t="s">
        <v>163</v>
      </c>
      <c r="L5" s="90"/>
      <c r="M5" s="91">
        <v>3</v>
      </c>
      <c r="N5" s="92" t="s">
        <v>161</v>
      </c>
      <c r="O5" s="93"/>
      <c r="P5" s="88">
        <v>3</v>
      </c>
      <c r="Q5" s="89" t="s">
        <v>162</v>
      </c>
      <c r="R5" s="90"/>
      <c r="S5" s="88">
        <v>3</v>
      </c>
      <c r="T5" s="89" t="s">
        <v>163</v>
      </c>
      <c r="U5" s="90"/>
      <c r="V5" s="104">
        <v>3</v>
      </c>
      <c r="W5" s="105" t="s">
        <v>164</v>
      </c>
      <c r="X5" s="106"/>
      <c r="Y5" s="88">
        <v>3</v>
      </c>
      <c r="Z5" s="89" t="s">
        <v>160</v>
      </c>
      <c r="AA5" s="90"/>
      <c r="AB5" s="88">
        <v>3</v>
      </c>
      <c r="AC5" s="89" t="s">
        <v>165</v>
      </c>
      <c r="AD5" s="90"/>
      <c r="AE5" s="88">
        <v>3</v>
      </c>
      <c r="AF5" s="89" t="s">
        <v>167</v>
      </c>
      <c r="AG5" s="90"/>
      <c r="AH5" s="88">
        <v>3</v>
      </c>
      <c r="AI5" s="89" t="s">
        <v>160</v>
      </c>
      <c r="AJ5" s="90"/>
    </row>
    <row r="6" spans="1:36" ht="14.25" x14ac:dyDescent="0.2">
      <c r="A6" s="79">
        <v>4</v>
      </c>
      <c r="B6" s="80" t="s">
        <v>161</v>
      </c>
      <c r="C6" s="81"/>
      <c r="D6" s="88">
        <v>4</v>
      </c>
      <c r="E6" s="89" t="s">
        <v>162</v>
      </c>
      <c r="F6" s="107" t="s">
        <v>168</v>
      </c>
      <c r="G6" s="88">
        <v>4</v>
      </c>
      <c r="H6" s="89" t="s">
        <v>162</v>
      </c>
      <c r="I6" s="90" t="s">
        <v>168</v>
      </c>
      <c r="J6" s="88">
        <v>4</v>
      </c>
      <c r="K6" s="89" t="s">
        <v>165</v>
      </c>
      <c r="L6" s="90"/>
      <c r="M6" s="91">
        <v>4</v>
      </c>
      <c r="N6" s="92" t="s">
        <v>164</v>
      </c>
      <c r="O6" s="93"/>
      <c r="P6" s="88">
        <v>4</v>
      </c>
      <c r="Q6" s="89" t="s">
        <v>160</v>
      </c>
      <c r="R6" s="90"/>
      <c r="S6" s="98">
        <v>4</v>
      </c>
      <c r="T6" s="99" t="s">
        <v>165</v>
      </c>
      <c r="U6" s="100"/>
      <c r="V6" s="88">
        <v>4</v>
      </c>
      <c r="W6" s="89" t="s">
        <v>167</v>
      </c>
      <c r="X6" s="97" t="s">
        <v>166</v>
      </c>
      <c r="Y6" s="88">
        <v>4</v>
      </c>
      <c r="Z6" s="89" t="s">
        <v>163</v>
      </c>
      <c r="AA6" s="90"/>
      <c r="AB6" s="108">
        <v>4</v>
      </c>
      <c r="AC6" s="109" t="s">
        <v>161</v>
      </c>
      <c r="AD6" s="110"/>
      <c r="AE6" s="88">
        <v>4</v>
      </c>
      <c r="AF6" s="89" t="s">
        <v>162</v>
      </c>
      <c r="AG6" s="90"/>
      <c r="AH6" s="88">
        <v>4</v>
      </c>
      <c r="AI6" s="89" t="s">
        <v>163</v>
      </c>
      <c r="AJ6" s="90"/>
    </row>
    <row r="7" spans="1:36" ht="14.25" x14ac:dyDescent="0.2">
      <c r="A7" s="79">
        <v>5</v>
      </c>
      <c r="B7" s="80" t="s">
        <v>164</v>
      </c>
      <c r="C7" s="81"/>
      <c r="D7" s="88">
        <v>5</v>
      </c>
      <c r="E7" s="89" t="s">
        <v>160</v>
      </c>
      <c r="F7" s="107" t="s">
        <v>168</v>
      </c>
      <c r="G7" s="88">
        <v>5</v>
      </c>
      <c r="H7" s="89" t="s">
        <v>160</v>
      </c>
      <c r="I7" s="90" t="s">
        <v>168</v>
      </c>
      <c r="J7" s="111">
        <v>5</v>
      </c>
      <c r="K7" s="112" t="s">
        <v>161</v>
      </c>
      <c r="L7" s="113"/>
      <c r="M7" s="88">
        <v>5</v>
      </c>
      <c r="N7" s="89" t="s">
        <v>167</v>
      </c>
      <c r="O7" s="90"/>
      <c r="P7" s="88">
        <v>5</v>
      </c>
      <c r="Q7" s="89" t="s">
        <v>163</v>
      </c>
      <c r="R7" s="90"/>
      <c r="S7" s="114">
        <v>5</v>
      </c>
      <c r="T7" s="115" t="s">
        <v>161</v>
      </c>
      <c r="U7" s="116"/>
      <c r="V7" s="88">
        <v>5</v>
      </c>
      <c r="W7" s="89" t="s">
        <v>162</v>
      </c>
      <c r="X7" s="97" t="s">
        <v>166</v>
      </c>
      <c r="Y7" s="88">
        <v>5</v>
      </c>
      <c r="Z7" s="89" t="s">
        <v>165</v>
      </c>
      <c r="AA7" s="90"/>
      <c r="AB7" s="108">
        <v>5</v>
      </c>
      <c r="AC7" s="109" t="s">
        <v>164</v>
      </c>
      <c r="AD7" s="110"/>
      <c r="AE7" s="88">
        <v>5</v>
      </c>
      <c r="AF7" s="89" t="s">
        <v>160</v>
      </c>
      <c r="AG7" s="90"/>
      <c r="AH7" s="88">
        <v>5</v>
      </c>
      <c r="AI7" s="89" t="s">
        <v>169</v>
      </c>
      <c r="AJ7" s="90"/>
    </row>
    <row r="8" spans="1:36" ht="25.5" x14ac:dyDescent="0.2">
      <c r="A8" s="79">
        <v>6</v>
      </c>
      <c r="B8" s="80" t="s">
        <v>167</v>
      </c>
      <c r="C8" s="81"/>
      <c r="D8" s="88">
        <v>6</v>
      </c>
      <c r="E8" s="89" t="s">
        <v>163</v>
      </c>
      <c r="F8" s="107" t="s">
        <v>168</v>
      </c>
      <c r="G8" s="88">
        <v>6</v>
      </c>
      <c r="H8" s="89" t="s">
        <v>163</v>
      </c>
      <c r="I8" s="90" t="s">
        <v>168</v>
      </c>
      <c r="J8" s="111">
        <v>6</v>
      </c>
      <c r="K8" s="112" t="s">
        <v>164</v>
      </c>
      <c r="L8" s="113"/>
      <c r="M8" s="88">
        <v>6</v>
      </c>
      <c r="N8" s="89" t="s">
        <v>162</v>
      </c>
      <c r="O8" s="90"/>
      <c r="P8" s="88">
        <v>6</v>
      </c>
      <c r="Q8" s="89" t="s">
        <v>169</v>
      </c>
      <c r="R8" s="90"/>
      <c r="S8" s="114">
        <v>6</v>
      </c>
      <c r="T8" s="115" t="s">
        <v>164</v>
      </c>
      <c r="U8" s="116"/>
      <c r="V8" s="88">
        <v>6</v>
      </c>
      <c r="W8" s="89" t="s">
        <v>160</v>
      </c>
      <c r="X8" s="97" t="s">
        <v>166</v>
      </c>
      <c r="Y8" s="117">
        <v>6</v>
      </c>
      <c r="Z8" s="118" t="s">
        <v>161</v>
      </c>
      <c r="AA8" s="119"/>
      <c r="AB8" s="88">
        <v>6</v>
      </c>
      <c r="AC8" s="89" t="s">
        <v>167</v>
      </c>
      <c r="AD8" s="120" t="s">
        <v>170</v>
      </c>
      <c r="AE8" s="88">
        <v>6</v>
      </c>
      <c r="AF8" s="89" t="s">
        <v>163</v>
      </c>
      <c r="AG8" s="90"/>
      <c r="AH8" s="121">
        <v>6</v>
      </c>
      <c r="AI8" s="122" t="s">
        <v>171</v>
      </c>
      <c r="AJ8" s="123"/>
    </row>
    <row r="9" spans="1:36" ht="14.25" x14ac:dyDescent="0.2">
      <c r="A9" s="79">
        <v>7</v>
      </c>
      <c r="B9" s="80" t="s">
        <v>162</v>
      </c>
      <c r="C9" s="81"/>
      <c r="D9" s="88">
        <v>7</v>
      </c>
      <c r="E9" s="89" t="s">
        <v>165</v>
      </c>
      <c r="F9" s="107"/>
      <c r="G9" s="88">
        <v>7</v>
      </c>
      <c r="H9" s="89" t="s">
        <v>165</v>
      </c>
      <c r="I9" s="90"/>
      <c r="J9" s="88">
        <v>7</v>
      </c>
      <c r="K9" s="89" t="s">
        <v>167</v>
      </c>
      <c r="L9" s="124"/>
      <c r="M9" s="88">
        <v>7</v>
      </c>
      <c r="N9" s="89" t="s">
        <v>160</v>
      </c>
      <c r="O9" s="90"/>
      <c r="P9" s="94">
        <v>7</v>
      </c>
      <c r="Q9" s="95" t="s">
        <v>161</v>
      </c>
      <c r="R9" s="96"/>
      <c r="S9" s="88">
        <v>7</v>
      </c>
      <c r="T9" s="89" t="s">
        <v>167</v>
      </c>
      <c r="V9" s="88">
        <v>7</v>
      </c>
      <c r="W9" s="89" t="s">
        <v>163</v>
      </c>
      <c r="X9" s="97" t="s">
        <v>166</v>
      </c>
      <c r="Y9" s="117">
        <v>7</v>
      </c>
      <c r="Z9" s="118" t="s">
        <v>164</v>
      </c>
      <c r="AA9" s="119"/>
      <c r="AB9" s="88">
        <v>7</v>
      </c>
      <c r="AC9" s="89" t="s">
        <v>162</v>
      </c>
      <c r="AD9" s="90"/>
      <c r="AE9" s="88">
        <v>7</v>
      </c>
      <c r="AF9" s="89" t="s">
        <v>165</v>
      </c>
      <c r="AG9" s="90"/>
      <c r="AH9" s="121">
        <v>7</v>
      </c>
      <c r="AI9" s="122" t="s">
        <v>172</v>
      </c>
      <c r="AJ9" s="123"/>
    </row>
    <row r="10" spans="1:36" ht="25.5" x14ac:dyDescent="0.2">
      <c r="A10" s="79">
        <v>8</v>
      </c>
      <c r="B10" s="80" t="s">
        <v>160</v>
      </c>
      <c r="C10" s="81"/>
      <c r="D10" s="82">
        <v>8</v>
      </c>
      <c r="E10" s="83" t="s">
        <v>161</v>
      </c>
      <c r="F10" s="84"/>
      <c r="G10" s="85">
        <v>8</v>
      </c>
      <c r="H10" s="86" t="s">
        <v>161</v>
      </c>
      <c r="I10" s="87"/>
      <c r="J10" s="88">
        <v>8</v>
      </c>
      <c r="K10" s="89" t="s">
        <v>162</v>
      </c>
      <c r="L10" s="125" t="s">
        <v>173</v>
      </c>
      <c r="M10" s="126">
        <v>8</v>
      </c>
      <c r="N10" s="92" t="s">
        <v>163</v>
      </c>
      <c r="O10" s="127"/>
      <c r="P10" s="94">
        <v>8</v>
      </c>
      <c r="Q10" s="95" t="s">
        <v>164</v>
      </c>
      <c r="R10" s="96"/>
      <c r="S10" s="88">
        <v>8</v>
      </c>
      <c r="T10" s="89" t="s">
        <v>162</v>
      </c>
      <c r="U10" s="90"/>
      <c r="V10" s="88">
        <v>8</v>
      </c>
      <c r="W10" s="89" t="s">
        <v>165</v>
      </c>
      <c r="X10" s="97" t="s">
        <v>166</v>
      </c>
      <c r="Y10" s="88">
        <v>8</v>
      </c>
      <c r="Z10" s="99" t="s">
        <v>167</v>
      </c>
      <c r="AA10" s="90"/>
      <c r="AB10" s="88">
        <v>8</v>
      </c>
      <c r="AC10" s="89" t="s">
        <v>160</v>
      </c>
      <c r="AD10" s="90"/>
      <c r="AE10" s="101">
        <v>8</v>
      </c>
      <c r="AF10" s="102" t="s">
        <v>171</v>
      </c>
      <c r="AG10" s="103"/>
      <c r="AH10" s="88">
        <v>8</v>
      </c>
      <c r="AI10" s="89" t="s">
        <v>167</v>
      </c>
      <c r="AJ10" s="90"/>
    </row>
    <row r="11" spans="1:36" ht="25.5" x14ac:dyDescent="0.2">
      <c r="A11" s="88">
        <v>9</v>
      </c>
      <c r="B11" s="89" t="s">
        <v>163</v>
      </c>
      <c r="C11" s="90"/>
      <c r="D11" s="82">
        <v>9</v>
      </c>
      <c r="E11" s="83" t="s">
        <v>164</v>
      </c>
      <c r="F11" s="84"/>
      <c r="G11" s="85">
        <v>9</v>
      </c>
      <c r="H11" s="86" t="s">
        <v>164</v>
      </c>
      <c r="I11" s="87"/>
      <c r="J11" s="88">
        <v>9</v>
      </c>
      <c r="K11" s="89" t="s">
        <v>160</v>
      </c>
      <c r="L11" s="128"/>
      <c r="M11" s="91">
        <v>9</v>
      </c>
      <c r="N11" s="92" t="s">
        <v>165</v>
      </c>
      <c r="O11" s="127"/>
      <c r="P11" s="88">
        <v>9</v>
      </c>
      <c r="Q11" s="89" t="s">
        <v>167</v>
      </c>
      <c r="S11" s="88">
        <v>9</v>
      </c>
      <c r="T11" s="89" t="s">
        <v>160</v>
      </c>
      <c r="U11" s="129" t="s">
        <v>174</v>
      </c>
      <c r="V11" s="104">
        <v>9</v>
      </c>
      <c r="W11" s="105" t="s">
        <v>161</v>
      </c>
      <c r="X11" s="106"/>
      <c r="Y11" s="88">
        <v>9</v>
      </c>
      <c r="Z11" s="89" t="s">
        <v>162</v>
      </c>
      <c r="AA11" s="90"/>
      <c r="AB11" s="88">
        <v>9</v>
      </c>
      <c r="AC11" s="89" t="s">
        <v>163</v>
      </c>
      <c r="AD11" s="90"/>
      <c r="AE11" s="101">
        <v>9</v>
      </c>
      <c r="AF11" s="102" t="s">
        <v>172</v>
      </c>
      <c r="AG11" s="103"/>
      <c r="AH11" s="88">
        <v>9</v>
      </c>
      <c r="AI11" s="89" t="s">
        <v>162</v>
      </c>
      <c r="AJ11" s="90"/>
    </row>
    <row r="12" spans="1:36" ht="14.25" x14ac:dyDescent="0.2">
      <c r="A12" s="88">
        <v>10</v>
      </c>
      <c r="B12" s="89" t="s">
        <v>165</v>
      </c>
      <c r="C12" s="90"/>
      <c r="D12" s="88">
        <v>10</v>
      </c>
      <c r="E12" s="99" t="s">
        <v>167</v>
      </c>
      <c r="F12" s="107" t="s">
        <v>168</v>
      </c>
      <c r="G12" s="88">
        <v>10</v>
      </c>
      <c r="H12" s="89" t="s">
        <v>167</v>
      </c>
      <c r="I12" s="90" t="s">
        <v>168</v>
      </c>
      <c r="J12" s="88">
        <v>10</v>
      </c>
      <c r="K12" s="89" t="s">
        <v>163</v>
      </c>
      <c r="L12" s="90"/>
      <c r="M12" s="91">
        <v>10</v>
      </c>
      <c r="N12" s="92" t="s">
        <v>161</v>
      </c>
      <c r="O12" s="127"/>
      <c r="P12" s="88">
        <v>10</v>
      </c>
      <c r="Q12" s="89" t="s">
        <v>162</v>
      </c>
      <c r="R12" s="90"/>
      <c r="S12" s="88">
        <v>10</v>
      </c>
      <c r="T12" s="89" t="s">
        <v>163</v>
      </c>
      <c r="U12" s="90"/>
      <c r="V12" s="104">
        <v>10</v>
      </c>
      <c r="W12" s="105" t="s">
        <v>164</v>
      </c>
      <c r="X12" s="106"/>
      <c r="Y12" s="88">
        <v>10</v>
      </c>
      <c r="Z12" s="89" t="s">
        <v>160</v>
      </c>
      <c r="AA12" s="130" t="s">
        <v>175</v>
      </c>
      <c r="AB12" s="88">
        <v>10</v>
      </c>
      <c r="AC12" s="89" t="s">
        <v>165</v>
      </c>
      <c r="AD12" s="90"/>
      <c r="AE12" s="88">
        <v>10</v>
      </c>
      <c r="AF12" s="89" t="s">
        <v>167</v>
      </c>
      <c r="AG12" s="90"/>
      <c r="AH12" s="88">
        <v>10</v>
      </c>
      <c r="AI12" s="89" t="s">
        <v>160</v>
      </c>
      <c r="AJ12" s="90"/>
    </row>
    <row r="13" spans="1:36" ht="14.25" x14ac:dyDescent="0.2">
      <c r="A13" s="79">
        <v>11</v>
      </c>
      <c r="B13" s="80" t="s">
        <v>161</v>
      </c>
      <c r="C13" s="81"/>
      <c r="D13" s="88">
        <v>11</v>
      </c>
      <c r="E13" s="89" t="s">
        <v>162</v>
      </c>
      <c r="F13" s="107" t="s">
        <v>168</v>
      </c>
      <c r="G13" s="88">
        <v>11</v>
      </c>
      <c r="H13" s="89" t="s">
        <v>162</v>
      </c>
      <c r="I13" s="90" t="s">
        <v>168</v>
      </c>
      <c r="J13" s="88">
        <v>11</v>
      </c>
      <c r="K13" s="89" t="s">
        <v>165</v>
      </c>
      <c r="L13" s="90"/>
      <c r="M13" s="91">
        <v>11</v>
      </c>
      <c r="N13" s="92" t="s">
        <v>164</v>
      </c>
      <c r="O13" s="127"/>
      <c r="P13" s="88">
        <v>11</v>
      </c>
      <c r="Q13" s="89" t="s">
        <v>160</v>
      </c>
      <c r="R13" s="90"/>
      <c r="S13" s="88">
        <v>11</v>
      </c>
      <c r="T13" s="99" t="s">
        <v>165</v>
      </c>
      <c r="U13" s="90"/>
      <c r="V13" s="88">
        <v>11</v>
      </c>
      <c r="W13" s="89" t="s">
        <v>167</v>
      </c>
      <c r="X13" s="90"/>
      <c r="Y13" s="88">
        <v>11</v>
      </c>
      <c r="Z13" s="89" t="s">
        <v>163</v>
      </c>
      <c r="AA13" s="90"/>
      <c r="AB13" s="108">
        <v>11</v>
      </c>
      <c r="AC13" s="109" t="s">
        <v>161</v>
      </c>
      <c r="AD13" s="110"/>
      <c r="AE13" s="98">
        <v>11</v>
      </c>
      <c r="AF13" s="99" t="s">
        <v>162</v>
      </c>
      <c r="AG13" s="100"/>
      <c r="AH13" s="88">
        <v>11</v>
      </c>
      <c r="AI13" s="89" t="s">
        <v>163</v>
      </c>
      <c r="AJ13" s="90"/>
    </row>
    <row r="14" spans="1:36" ht="14.25" x14ac:dyDescent="0.2">
      <c r="A14" s="79">
        <v>12</v>
      </c>
      <c r="B14" s="80" t="s">
        <v>164</v>
      </c>
      <c r="C14" s="81"/>
      <c r="D14" s="88">
        <v>12</v>
      </c>
      <c r="E14" s="89" t="s">
        <v>160</v>
      </c>
      <c r="F14" s="107" t="s">
        <v>168</v>
      </c>
      <c r="G14" s="88">
        <v>12</v>
      </c>
      <c r="H14" s="89" t="s">
        <v>160</v>
      </c>
      <c r="I14" s="90" t="s">
        <v>168</v>
      </c>
      <c r="J14" s="111">
        <v>12</v>
      </c>
      <c r="K14" s="112" t="s">
        <v>161</v>
      </c>
      <c r="L14" s="113"/>
      <c r="M14" s="88">
        <v>12</v>
      </c>
      <c r="N14" s="89" t="s">
        <v>167</v>
      </c>
      <c r="O14" s="90"/>
      <c r="P14" s="94">
        <v>12</v>
      </c>
      <c r="Q14" s="95" t="s">
        <v>163</v>
      </c>
      <c r="R14" s="131"/>
      <c r="S14" s="114">
        <v>12</v>
      </c>
      <c r="T14" s="115" t="s">
        <v>161</v>
      </c>
      <c r="U14" s="116"/>
      <c r="V14" s="88">
        <v>12</v>
      </c>
      <c r="W14" s="89" t="s">
        <v>162</v>
      </c>
      <c r="Y14" s="88">
        <v>12</v>
      </c>
      <c r="Z14" s="89" t="s">
        <v>165</v>
      </c>
      <c r="AA14" s="90"/>
      <c r="AB14" s="108">
        <v>12</v>
      </c>
      <c r="AC14" s="109" t="s">
        <v>164</v>
      </c>
      <c r="AD14" s="110"/>
      <c r="AE14" s="88">
        <v>12</v>
      </c>
      <c r="AF14" s="89" t="s">
        <v>160</v>
      </c>
      <c r="AG14" s="90"/>
      <c r="AH14" s="88">
        <v>12</v>
      </c>
      <c r="AI14" s="89" t="s">
        <v>169</v>
      </c>
      <c r="AJ14" s="90"/>
    </row>
    <row r="15" spans="1:36" ht="14.25" x14ac:dyDescent="0.2">
      <c r="A15" s="88">
        <v>13</v>
      </c>
      <c r="B15" s="89" t="s">
        <v>167</v>
      </c>
      <c r="C15" s="90"/>
      <c r="D15" s="88">
        <v>13</v>
      </c>
      <c r="E15" s="89" t="s">
        <v>163</v>
      </c>
      <c r="F15" s="107" t="s">
        <v>168</v>
      </c>
      <c r="G15" s="88">
        <v>13</v>
      </c>
      <c r="H15" s="89" t="s">
        <v>163</v>
      </c>
      <c r="I15" s="90" t="s">
        <v>168</v>
      </c>
      <c r="J15" s="111">
        <v>13</v>
      </c>
      <c r="K15" s="112" t="s">
        <v>164</v>
      </c>
      <c r="L15" s="113"/>
      <c r="M15" s="88">
        <v>13</v>
      </c>
      <c r="N15" s="89" t="s">
        <v>162</v>
      </c>
      <c r="O15" s="90"/>
      <c r="P15" s="94">
        <v>13</v>
      </c>
      <c r="Q15" s="95" t="s">
        <v>169</v>
      </c>
      <c r="R15" s="131"/>
      <c r="S15" s="114">
        <v>13</v>
      </c>
      <c r="T15" s="115" t="s">
        <v>164</v>
      </c>
      <c r="U15" s="116"/>
      <c r="V15" s="88">
        <v>13</v>
      </c>
      <c r="W15" s="89" t="s">
        <v>160</v>
      </c>
      <c r="X15" s="90"/>
      <c r="Y15" s="117">
        <v>13</v>
      </c>
      <c r="Z15" s="118" t="s">
        <v>161</v>
      </c>
      <c r="AA15" s="119"/>
      <c r="AB15" s="98">
        <v>13</v>
      </c>
      <c r="AC15" s="89" t="s">
        <v>167</v>
      </c>
      <c r="AD15" s="100"/>
      <c r="AE15" s="88">
        <v>13</v>
      </c>
      <c r="AF15" s="89" t="s">
        <v>163</v>
      </c>
      <c r="AG15" s="90"/>
      <c r="AH15" s="121">
        <v>13</v>
      </c>
      <c r="AI15" s="122" t="s">
        <v>171</v>
      </c>
      <c r="AJ15" s="123"/>
    </row>
    <row r="16" spans="1:36" ht="14.25" x14ac:dyDescent="0.2">
      <c r="A16" s="88">
        <v>14</v>
      </c>
      <c r="B16" s="89" t="s">
        <v>162</v>
      </c>
      <c r="C16" s="90"/>
      <c r="D16" s="88">
        <v>14</v>
      </c>
      <c r="E16" s="89" t="s">
        <v>165</v>
      </c>
      <c r="F16" s="107"/>
      <c r="G16" s="88">
        <v>14</v>
      </c>
      <c r="H16" s="89" t="s">
        <v>165</v>
      </c>
      <c r="I16" s="90"/>
      <c r="J16" s="88">
        <v>14</v>
      </c>
      <c r="K16" s="89" t="s">
        <v>167</v>
      </c>
      <c r="L16" s="90"/>
      <c r="M16" s="88">
        <v>14</v>
      </c>
      <c r="N16" s="89" t="s">
        <v>160</v>
      </c>
      <c r="O16" s="90"/>
      <c r="P16" s="94">
        <v>14</v>
      </c>
      <c r="Q16" s="95" t="s">
        <v>161</v>
      </c>
      <c r="R16" s="131"/>
      <c r="S16" s="88">
        <v>14</v>
      </c>
      <c r="T16" s="89" t="s">
        <v>167</v>
      </c>
      <c r="U16" s="90"/>
      <c r="V16" s="88">
        <v>14</v>
      </c>
      <c r="W16" s="89" t="s">
        <v>163</v>
      </c>
      <c r="X16" s="90"/>
      <c r="Y16" s="117">
        <v>14</v>
      </c>
      <c r="Z16" s="118" t="s">
        <v>164</v>
      </c>
      <c r="AA16" s="119"/>
      <c r="AB16" s="88">
        <v>14</v>
      </c>
      <c r="AC16" s="89" t="s">
        <v>162</v>
      </c>
      <c r="AD16" s="90"/>
      <c r="AE16" s="88">
        <v>14</v>
      </c>
      <c r="AF16" s="89" t="s">
        <v>165</v>
      </c>
      <c r="AG16" s="90"/>
      <c r="AH16" s="121">
        <v>14</v>
      </c>
      <c r="AI16" s="122" t="s">
        <v>172</v>
      </c>
      <c r="AJ16" s="123"/>
    </row>
    <row r="17" spans="1:36" ht="19.5" x14ac:dyDescent="0.2">
      <c r="A17" s="88">
        <v>15</v>
      </c>
      <c r="B17" s="89" t="s">
        <v>160</v>
      </c>
      <c r="C17" s="90"/>
      <c r="D17" s="82">
        <v>15</v>
      </c>
      <c r="E17" s="83" t="s">
        <v>161</v>
      </c>
      <c r="F17" s="84"/>
      <c r="G17" s="85">
        <v>15</v>
      </c>
      <c r="H17" s="86" t="s">
        <v>161</v>
      </c>
      <c r="I17" s="87"/>
      <c r="J17" s="88">
        <v>15</v>
      </c>
      <c r="K17" s="89" t="s">
        <v>162</v>
      </c>
      <c r="L17" s="90"/>
      <c r="M17" s="88">
        <v>15</v>
      </c>
      <c r="N17" s="89" t="s">
        <v>163</v>
      </c>
      <c r="O17" s="90" t="s">
        <v>176</v>
      </c>
      <c r="P17" s="94">
        <v>15</v>
      </c>
      <c r="Q17" s="95" t="s">
        <v>164</v>
      </c>
      <c r="R17" s="131"/>
      <c r="S17" s="88">
        <v>15</v>
      </c>
      <c r="T17" s="89" t="s">
        <v>162</v>
      </c>
      <c r="U17" s="90"/>
      <c r="V17" s="88">
        <v>15</v>
      </c>
      <c r="W17" s="89" t="s">
        <v>165</v>
      </c>
      <c r="X17" s="90"/>
      <c r="Y17" s="88">
        <v>15</v>
      </c>
      <c r="Z17" s="99" t="s">
        <v>167</v>
      </c>
      <c r="AA17" s="90"/>
      <c r="AB17" s="88">
        <v>15</v>
      </c>
      <c r="AC17" s="89" t="s">
        <v>160</v>
      </c>
      <c r="AD17" s="90"/>
      <c r="AE17" s="101">
        <v>15</v>
      </c>
      <c r="AF17" s="102" t="s">
        <v>171</v>
      </c>
      <c r="AG17" s="103"/>
      <c r="AH17" s="88">
        <v>15</v>
      </c>
      <c r="AI17" s="89" t="s">
        <v>167</v>
      </c>
      <c r="AJ17" s="90"/>
    </row>
    <row r="18" spans="1:36" ht="14.25" x14ac:dyDescent="0.2">
      <c r="A18" s="88">
        <v>16</v>
      </c>
      <c r="B18" s="89" t="s">
        <v>163</v>
      </c>
      <c r="C18" s="90"/>
      <c r="D18" s="82">
        <v>16</v>
      </c>
      <c r="E18" s="83" t="s">
        <v>164</v>
      </c>
      <c r="F18" s="132"/>
      <c r="G18" s="85">
        <v>16</v>
      </c>
      <c r="H18" s="86" t="s">
        <v>164</v>
      </c>
      <c r="I18" s="87"/>
      <c r="J18" s="88">
        <v>16</v>
      </c>
      <c r="K18" s="89" t="s">
        <v>160</v>
      </c>
      <c r="L18" s="90"/>
      <c r="M18" s="88">
        <v>16</v>
      </c>
      <c r="N18" s="89" t="s">
        <v>165</v>
      </c>
      <c r="O18" s="90"/>
      <c r="P18" s="88">
        <v>16</v>
      </c>
      <c r="Q18" s="89" t="s">
        <v>167</v>
      </c>
      <c r="R18" s="90"/>
      <c r="S18" s="88">
        <v>16</v>
      </c>
      <c r="T18" s="89" t="s">
        <v>160</v>
      </c>
      <c r="U18" s="90"/>
      <c r="V18" s="104">
        <v>16</v>
      </c>
      <c r="W18" s="105" t="s">
        <v>161</v>
      </c>
      <c r="X18" s="106"/>
      <c r="Y18" s="88">
        <v>16</v>
      </c>
      <c r="Z18" s="89" t="s">
        <v>162</v>
      </c>
      <c r="AA18" s="90"/>
      <c r="AB18" s="88">
        <v>16</v>
      </c>
      <c r="AC18" s="89" t="s">
        <v>163</v>
      </c>
      <c r="AD18" s="90"/>
      <c r="AE18" s="101">
        <v>16</v>
      </c>
      <c r="AF18" s="102" t="s">
        <v>172</v>
      </c>
      <c r="AG18" s="103"/>
      <c r="AH18" s="88">
        <v>16</v>
      </c>
      <c r="AI18" s="89" t="s">
        <v>162</v>
      </c>
      <c r="AJ18" s="90"/>
    </row>
    <row r="19" spans="1:36" ht="25.5" x14ac:dyDescent="0.2">
      <c r="A19" s="88">
        <v>17</v>
      </c>
      <c r="B19" s="89" t="s">
        <v>165</v>
      </c>
      <c r="C19" s="90"/>
      <c r="D19" s="133">
        <v>17</v>
      </c>
      <c r="E19" s="99" t="s">
        <v>167</v>
      </c>
      <c r="F19" s="125" t="s">
        <v>177</v>
      </c>
      <c r="G19" s="134">
        <v>17</v>
      </c>
      <c r="H19" s="89" t="s">
        <v>167</v>
      </c>
      <c r="I19" s="129" t="s">
        <v>178</v>
      </c>
      <c r="J19" s="88">
        <v>17</v>
      </c>
      <c r="K19" s="89" t="s">
        <v>163</v>
      </c>
      <c r="L19" s="90"/>
      <c r="M19" s="91">
        <v>17</v>
      </c>
      <c r="N19" s="92" t="s">
        <v>161</v>
      </c>
      <c r="O19" s="127"/>
      <c r="P19" s="88">
        <v>17</v>
      </c>
      <c r="Q19" s="89" t="s">
        <v>162</v>
      </c>
      <c r="R19" s="90"/>
      <c r="S19" s="88">
        <v>17</v>
      </c>
      <c r="T19" s="89" t="s">
        <v>163</v>
      </c>
      <c r="U19" s="90"/>
      <c r="V19" s="104">
        <v>17</v>
      </c>
      <c r="W19" s="105" t="s">
        <v>164</v>
      </c>
      <c r="X19" s="106"/>
      <c r="Y19" s="88">
        <v>17</v>
      </c>
      <c r="Z19" s="89" t="s">
        <v>160</v>
      </c>
      <c r="AA19" s="90"/>
      <c r="AB19" s="88">
        <v>17</v>
      </c>
      <c r="AC19" s="89" t="s">
        <v>165</v>
      </c>
      <c r="AD19" s="90"/>
      <c r="AE19" s="88">
        <v>17</v>
      </c>
      <c r="AF19" s="89" t="s">
        <v>167</v>
      </c>
      <c r="AG19" s="90"/>
      <c r="AH19" s="88">
        <v>17</v>
      </c>
      <c r="AI19" s="89" t="s">
        <v>160</v>
      </c>
      <c r="AJ19" s="90"/>
    </row>
    <row r="20" spans="1:36" ht="25.5" x14ac:dyDescent="0.2">
      <c r="A20" s="79">
        <v>18</v>
      </c>
      <c r="B20" s="80" t="s">
        <v>161</v>
      </c>
      <c r="C20" s="81"/>
      <c r="D20" s="88">
        <v>18</v>
      </c>
      <c r="E20" s="89" t="s">
        <v>162</v>
      </c>
      <c r="F20" s="125" t="s">
        <v>177</v>
      </c>
      <c r="G20" s="88">
        <v>18</v>
      </c>
      <c r="H20" s="89" t="s">
        <v>162</v>
      </c>
      <c r="I20" s="129" t="s">
        <v>178</v>
      </c>
      <c r="J20" s="88">
        <v>18</v>
      </c>
      <c r="K20" s="89" t="s">
        <v>165</v>
      </c>
      <c r="L20" s="90" t="s">
        <v>176</v>
      </c>
      <c r="M20" s="91">
        <v>18</v>
      </c>
      <c r="N20" s="92" t="s">
        <v>164</v>
      </c>
      <c r="O20" s="127"/>
      <c r="P20" s="88">
        <v>18</v>
      </c>
      <c r="Q20" s="89" t="s">
        <v>160</v>
      </c>
      <c r="R20" s="90"/>
      <c r="S20" s="88">
        <v>18</v>
      </c>
      <c r="T20" s="99" t="s">
        <v>165</v>
      </c>
      <c r="U20" s="90"/>
      <c r="V20" s="88">
        <v>18</v>
      </c>
      <c r="W20" s="89" t="s">
        <v>167</v>
      </c>
      <c r="X20" s="120" t="s">
        <v>179</v>
      </c>
      <c r="Y20" s="88">
        <v>18</v>
      </c>
      <c r="Z20" s="89" t="s">
        <v>163</v>
      </c>
      <c r="AA20" s="90"/>
      <c r="AB20" s="108">
        <v>18</v>
      </c>
      <c r="AC20" s="109" t="s">
        <v>161</v>
      </c>
      <c r="AD20" s="110"/>
      <c r="AE20" s="88">
        <v>18</v>
      </c>
      <c r="AF20" s="99" t="s">
        <v>162</v>
      </c>
      <c r="AG20" s="90"/>
      <c r="AH20" s="88">
        <v>18</v>
      </c>
      <c r="AI20" s="89" t="s">
        <v>163</v>
      </c>
      <c r="AJ20" s="90"/>
    </row>
    <row r="21" spans="1:36" ht="25.5" x14ac:dyDescent="0.2">
      <c r="A21" s="79">
        <v>19</v>
      </c>
      <c r="B21" s="80" t="s">
        <v>164</v>
      </c>
      <c r="C21" s="81"/>
      <c r="D21" s="88">
        <v>19</v>
      </c>
      <c r="E21" s="89" t="s">
        <v>160</v>
      </c>
      <c r="F21" s="125" t="s">
        <v>177</v>
      </c>
      <c r="G21" s="88">
        <v>19</v>
      </c>
      <c r="H21" s="89" t="s">
        <v>160</v>
      </c>
      <c r="I21" s="129" t="s">
        <v>178</v>
      </c>
      <c r="J21" s="111">
        <v>19</v>
      </c>
      <c r="K21" s="112" t="s">
        <v>161</v>
      </c>
      <c r="L21" s="113"/>
      <c r="M21" s="88">
        <v>19</v>
      </c>
      <c r="N21" s="89" t="s">
        <v>167</v>
      </c>
      <c r="O21" s="90"/>
      <c r="P21" s="98">
        <v>19</v>
      </c>
      <c r="Q21" s="99" t="s">
        <v>163</v>
      </c>
      <c r="R21" s="100"/>
      <c r="S21" s="114">
        <v>19</v>
      </c>
      <c r="T21" s="115" t="s">
        <v>161</v>
      </c>
      <c r="U21" s="116"/>
      <c r="V21" s="88">
        <v>19</v>
      </c>
      <c r="W21" s="89" t="s">
        <v>162</v>
      </c>
      <c r="X21" s="120" t="s">
        <v>179</v>
      </c>
      <c r="Y21" s="88">
        <v>19</v>
      </c>
      <c r="Z21" s="89" t="s">
        <v>165</v>
      </c>
      <c r="AA21" s="90"/>
      <c r="AB21" s="108">
        <v>19</v>
      </c>
      <c r="AC21" s="109" t="s">
        <v>164</v>
      </c>
      <c r="AD21" s="110"/>
      <c r="AE21" s="88">
        <v>19</v>
      </c>
      <c r="AF21" s="89" t="s">
        <v>160</v>
      </c>
      <c r="AG21" s="90"/>
      <c r="AH21" s="88">
        <v>19</v>
      </c>
      <c r="AI21" s="89" t="s">
        <v>169</v>
      </c>
      <c r="AJ21" s="90"/>
    </row>
    <row r="22" spans="1:36" ht="25.5" x14ac:dyDescent="0.2">
      <c r="A22" s="133">
        <v>20</v>
      </c>
      <c r="B22" s="99" t="s">
        <v>167</v>
      </c>
      <c r="D22" s="88">
        <v>20</v>
      </c>
      <c r="E22" s="89" t="s">
        <v>163</v>
      </c>
      <c r="F22" s="125" t="s">
        <v>177</v>
      </c>
      <c r="G22" s="88">
        <v>20</v>
      </c>
      <c r="H22" s="89" t="s">
        <v>163</v>
      </c>
      <c r="I22" s="129" t="s">
        <v>178</v>
      </c>
      <c r="J22" s="111">
        <v>20</v>
      </c>
      <c r="K22" s="112" t="s">
        <v>164</v>
      </c>
      <c r="L22" s="135"/>
      <c r="M22" s="88">
        <v>20</v>
      </c>
      <c r="N22" s="89" t="s">
        <v>162</v>
      </c>
      <c r="O22" s="90"/>
      <c r="P22" s="88">
        <v>20</v>
      </c>
      <c r="Q22" s="89" t="s">
        <v>169</v>
      </c>
      <c r="R22" s="90"/>
      <c r="S22" s="114">
        <v>20</v>
      </c>
      <c r="T22" s="115" t="s">
        <v>164</v>
      </c>
      <c r="U22" s="116"/>
      <c r="V22" s="88">
        <v>20</v>
      </c>
      <c r="W22" s="89" t="s">
        <v>160</v>
      </c>
      <c r="X22" s="120" t="s">
        <v>179</v>
      </c>
      <c r="Y22" s="117">
        <v>20</v>
      </c>
      <c r="Z22" s="118" t="s">
        <v>161</v>
      </c>
      <c r="AA22" s="119"/>
      <c r="AB22" s="88">
        <v>20</v>
      </c>
      <c r="AC22" s="89" t="s">
        <v>167</v>
      </c>
      <c r="AD22" s="130" t="s">
        <v>180</v>
      </c>
      <c r="AE22" s="88">
        <v>20</v>
      </c>
      <c r="AF22" s="89" t="s">
        <v>163</v>
      </c>
      <c r="AG22" s="90"/>
      <c r="AH22" s="121">
        <v>20</v>
      </c>
      <c r="AI22" s="122" t="s">
        <v>171</v>
      </c>
      <c r="AJ22" s="123"/>
    </row>
    <row r="23" spans="1:36" ht="25.5" x14ac:dyDescent="0.2">
      <c r="A23" s="88">
        <v>21</v>
      </c>
      <c r="B23" s="89" t="s">
        <v>162</v>
      </c>
      <c r="C23" s="100"/>
      <c r="D23" s="88">
        <v>21</v>
      </c>
      <c r="E23" s="89" t="s">
        <v>165</v>
      </c>
      <c r="F23" s="125" t="s">
        <v>177</v>
      </c>
      <c r="G23" s="88">
        <v>21</v>
      </c>
      <c r="H23" s="89" t="s">
        <v>165</v>
      </c>
      <c r="I23" s="129" t="s">
        <v>178</v>
      </c>
      <c r="J23" s="88">
        <v>21</v>
      </c>
      <c r="K23" s="89" t="s">
        <v>167</v>
      </c>
      <c r="L23" s="125" t="s">
        <v>181</v>
      </c>
      <c r="M23" s="134">
        <v>21</v>
      </c>
      <c r="N23" s="89" t="s">
        <v>160</v>
      </c>
      <c r="O23" s="90"/>
      <c r="P23" s="94">
        <v>21</v>
      </c>
      <c r="Q23" s="95" t="s">
        <v>161</v>
      </c>
      <c r="R23" s="96"/>
      <c r="S23" s="88">
        <v>21</v>
      </c>
      <c r="T23" s="89" t="s">
        <v>167</v>
      </c>
      <c r="U23" s="120" t="s">
        <v>182</v>
      </c>
      <c r="V23" s="88">
        <v>21</v>
      </c>
      <c r="W23" s="89" t="s">
        <v>163</v>
      </c>
      <c r="X23" s="120" t="s">
        <v>179</v>
      </c>
      <c r="Y23" s="117">
        <v>21</v>
      </c>
      <c r="Z23" s="118" t="s">
        <v>164</v>
      </c>
      <c r="AA23" s="136"/>
      <c r="AB23" s="88">
        <v>21</v>
      </c>
      <c r="AC23" s="89" t="s">
        <v>162</v>
      </c>
      <c r="AD23" s="130" t="s">
        <v>180</v>
      </c>
      <c r="AE23" s="88">
        <v>21</v>
      </c>
      <c r="AF23" s="89" t="s">
        <v>165</v>
      </c>
      <c r="AG23" s="90"/>
      <c r="AH23" s="121">
        <v>21</v>
      </c>
      <c r="AI23" s="122" t="s">
        <v>172</v>
      </c>
      <c r="AJ23" s="123"/>
    </row>
    <row r="24" spans="1:36" ht="25.5" x14ac:dyDescent="0.2">
      <c r="A24" s="88">
        <v>22</v>
      </c>
      <c r="B24" s="89" t="s">
        <v>160</v>
      </c>
      <c r="C24" s="90"/>
      <c r="D24" s="82">
        <v>22</v>
      </c>
      <c r="E24" s="83" t="s">
        <v>161</v>
      </c>
      <c r="F24" s="84" t="s">
        <v>176</v>
      </c>
      <c r="G24" s="85">
        <v>22</v>
      </c>
      <c r="H24" s="86" t="s">
        <v>161</v>
      </c>
      <c r="I24" s="87"/>
      <c r="J24" s="88">
        <v>22</v>
      </c>
      <c r="K24" s="89" t="s">
        <v>162</v>
      </c>
      <c r="L24" s="125" t="s">
        <v>181</v>
      </c>
      <c r="M24" s="88">
        <v>22</v>
      </c>
      <c r="N24" s="89" t="s">
        <v>163</v>
      </c>
      <c r="O24" s="90"/>
      <c r="P24" s="94">
        <v>22</v>
      </c>
      <c r="Q24" s="95" t="s">
        <v>164</v>
      </c>
      <c r="R24" s="96"/>
      <c r="S24" s="88">
        <v>22</v>
      </c>
      <c r="T24" s="89" t="s">
        <v>162</v>
      </c>
      <c r="U24" s="120" t="s">
        <v>182</v>
      </c>
      <c r="V24" s="88">
        <v>22</v>
      </c>
      <c r="W24" s="89" t="s">
        <v>165</v>
      </c>
      <c r="X24" s="120" t="s">
        <v>179</v>
      </c>
      <c r="Y24" s="88">
        <v>22</v>
      </c>
      <c r="Z24" s="99" t="s">
        <v>167</v>
      </c>
      <c r="AA24" s="125" t="s">
        <v>183</v>
      </c>
      <c r="AB24" s="134">
        <v>22</v>
      </c>
      <c r="AC24" s="89" t="s">
        <v>160</v>
      </c>
      <c r="AD24" s="130" t="s">
        <v>180</v>
      </c>
      <c r="AE24" s="101">
        <v>22</v>
      </c>
      <c r="AF24" s="102" t="s">
        <v>171</v>
      </c>
      <c r="AG24" s="103"/>
      <c r="AH24" s="88">
        <v>22</v>
      </c>
      <c r="AI24" s="89" t="s">
        <v>167</v>
      </c>
      <c r="AJ24" s="90"/>
    </row>
    <row r="25" spans="1:36" ht="25.5" x14ac:dyDescent="0.2">
      <c r="A25" s="88">
        <v>23</v>
      </c>
      <c r="B25" s="89" t="s">
        <v>163</v>
      </c>
      <c r="C25" s="90"/>
      <c r="D25" s="82">
        <v>23</v>
      </c>
      <c r="E25" s="83" t="s">
        <v>164</v>
      </c>
      <c r="F25" s="84"/>
      <c r="G25" s="85">
        <v>23</v>
      </c>
      <c r="H25" s="86" t="s">
        <v>164</v>
      </c>
      <c r="I25" s="87"/>
      <c r="J25" s="88">
        <v>23</v>
      </c>
      <c r="K25" s="89" t="s">
        <v>160</v>
      </c>
      <c r="L25" s="125" t="s">
        <v>181</v>
      </c>
      <c r="M25" s="88">
        <v>23</v>
      </c>
      <c r="N25" s="89" t="s">
        <v>165</v>
      </c>
      <c r="O25" s="90"/>
      <c r="P25" s="88">
        <v>23</v>
      </c>
      <c r="Q25" s="89" t="s">
        <v>167</v>
      </c>
      <c r="R25" s="120" t="s">
        <v>184</v>
      </c>
      <c r="S25" s="88">
        <v>23</v>
      </c>
      <c r="T25" s="89" t="s">
        <v>160</v>
      </c>
      <c r="U25" s="120" t="s">
        <v>182</v>
      </c>
      <c r="V25" s="104">
        <v>23</v>
      </c>
      <c r="W25" s="105" t="s">
        <v>161</v>
      </c>
      <c r="X25" s="106"/>
      <c r="Y25" s="88">
        <v>23</v>
      </c>
      <c r="Z25" s="89" t="s">
        <v>162</v>
      </c>
      <c r="AA25" s="125" t="s">
        <v>183</v>
      </c>
      <c r="AB25" s="134">
        <v>23</v>
      </c>
      <c r="AC25" s="89" t="s">
        <v>163</v>
      </c>
      <c r="AD25" s="130" t="s">
        <v>180</v>
      </c>
      <c r="AE25" s="101">
        <v>23</v>
      </c>
      <c r="AF25" s="102" t="s">
        <v>172</v>
      </c>
      <c r="AG25" s="103"/>
      <c r="AH25" s="88">
        <v>23</v>
      </c>
      <c r="AI25" s="89" t="s">
        <v>162</v>
      </c>
      <c r="AJ25" s="90"/>
    </row>
    <row r="26" spans="1:36" ht="25.5" x14ac:dyDescent="0.2">
      <c r="A26" s="88">
        <v>24</v>
      </c>
      <c r="B26" s="89" t="s">
        <v>165</v>
      </c>
      <c r="C26" s="90"/>
      <c r="D26" s="88">
        <v>24</v>
      </c>
      <c r="E26" s="99" t="s">
        <v>167</v>
      </c>
      <c r="F26" s="107" t="s">
        <v>168</v>
      </c>
      <c r="G26" s="88">
        <v>24</v>
      </c>
      <c r="H26" s="89" t="s">
        <v>167</v>
      </c>
      <c r="I26" s="90" t="s">
        <v>168</v>
      </c>
      <c r="J26" s="88">
        <v>24</v>
      </c>
      <c r="K26" s="89" t="s">
        <v>163</v>
      </c>
      <c r="L26" s="125" t="s">
        <v>181</v>
      </c>
      <c r="M26" s="91">
        <v>24</v>
      </c>
      <c r="N26" s="92" t="s">
        <v>161</v>
      </c>
      <c r="O26" s="127"/>
      <c r="P26" s="88">
        <v>24</v>
      </c>
      <c r="Q26" s="89" t="s">
        <v>162</v>
      </c>
      <c r="R26" s="120" t="s">
        <v>184</v>
      </c>
      <c r="S26" s="88">
        <v>24</v>
      </c>
      <c r="T26" s="89" t="s">
        <v>163</v>
      </c>
      <c r="U26" s="120" t="s">
        <v>182</v>
      </c>
      <c r="V26" s="104">
        <v>24</v>
      </c>
      <c r="W26" s="105" t="s">
        <v>164</v>
      </c>
      <c r="X26" s="106"/>
      <c r="Y26" s="88">
        <v>24</v>
      </c>
      <c r="Z26" s="89" t="s">
        <v>160</v>
      </c>
      <c r="AA26" s="125" t="s">
        <v>183</v>
      </c>
      <c r="AB26" s="134">
        <v>24</v>
      </c>
      <c r="AC26" s="89" t="s">
        <v>165</v>
      </c>
      <c r="AD26" s="130" t="s">
        <v>180</v>
      </c>
      <c r="AE26" s="88">
        <v>24</v>
      </c>
      <c r="AF26" s="89" t="s">
        <v>167</v>
      </c>
      <c r="AG26" s="90"/>
      <c r="AH26" s="88">
        <v>24</v>
      </c>
      <c r="AI26" s="89" t="s">
        <v>160</v>
      </c>
      <c r="AJ26" s="90"/>
    </row>
    <row r="27" spans="1:36" ht="25.5" x14ac:dyDescent="0.2">
      <c r="A27" s="79">
        <v>25</v>
      </c>
      <c r="B27" s="80" t="s">
        <v>161</v>
      </c>
      <c r="C27" s="81"/>
      <c r="D27" s="88">
        <v>25</v>
      </c>
      <c r="E27" s="89" t="s">
        <v>162</v>
      </c>
      <c r="F27" s="107" t="s">
        <v>168</v>
      </c>
      <c r="G27" s="88">
        <v>25</v>
      </c>
      <c r="H27" s="89" t="s">
        <v>162</v>
      </c>
      <c r="I27" s="90"/>
      <c r="J27" s="88">
        <v>25</v>
      </c>
      <c r="K27" s="89" t="s">
        <v>165</v>
      </c>
      <c r="L27" s="125" t="s">
        <v>181</v>
      </c>
      <c r="M27" s="91">
        <v>25</v>
      </c>
      <c r="N27" s="92" t="s">
        <v>164</v>
      </c>
      <c r="O27" s="127"/>
      <c r="P27" s="88">
        <v>25</v>
      </c>
      <c r="Q27" s="89" t="s">
        <v>160</v>
      </c>
      <c r="R27" s="120" t="s">
        <v>184</v>
      </c>
      <c r="S27" s="88">
        <v>25</v>
      </c>
      <c r="T27" s="99" t="s">
        <v>165</v>
      </c>
      <c r="U27" s="120" t="s">
        <v>182</v>
      </c>
      <c r="V27" s="88">
        <v>25</v>
      </c>
      <c r="W27" s="89" t="s">
        <v>167</v>
      </c>
      <c r="X27" s="90"/>
      <c r="Y27" s="88">
        <v>25</v>
      </c>
      <c r="Z27" s="89" t="s">
        <v>163</v>
      </c>
      <c r="AA27" s="125" t="s">
        <v>183</v>
      </c>
      <c r="AB27" s="137">
        <v>25</v>
      </c>
      <c r="AC27" s="109" t="s">
        <v>161</v>
      </c>
      <c r="AD27" s="110"/>
      <c r="AE27" s="88">
        <v>25</v>
      </c>
      <c r="AF27" s="99" t="s">
        <v>162</v>
      </c>
      <c r="AG27" s="90"/>
      <c r="AH27" s="98">
        <v>25</v>
      </c>
      <c r="AI27" s="99" t="s">
        <v>163</v>
      </c>
      <c r="AJ27" s="100"/>
    </row>
    <row r="28" spans="1:36" ht="25.5" x14ac:dyDescent="0.2">
      <c r="A28" s="79">
        <v>26</v>
      </c>
      <c r="B28" s="80" t="s">
        <v>164</v>
      </c>
      <c r="C28" s="81"/>
      <c r="D28" s="88">
        <v>26</v>
      </c>
      <c r="E28" s="89" t="s">
        <v>160</v>
      </c>
      <c r="F28" s="107" t="s">
        <v>168</v>
      </c>
      <c r="G28" s="88">
        <v>26</v>
      </c>
      <c r="H28" s="89" t="s">
        <v>160</v>
      </c>
      <c r="I28" s="90" t="s">
        <v>168</v>
      </c>
      <c r="J28" s="111">
        <v>26</v>
      </c>
      <c r="K28" s="112" t="s">
        <v>161</v>
      </c>
      <c r="L28" s="113"/>
      <c r="M28" s="98">
        <v>26</v>
      </c>
      <c r="N28" s="89" t="s">
        <v>167</v>
      </c>
      <c r="O28" s="100"/>
      <c r="P28" s="88">
        <v>26</v>
      </c>
      <c r="Q28" s="89" t="s">
        <v>163</v>
      </c>
      <c r="R28" s="120" t="s">
        <v>184</v>
      </c>
      <c r="S28" s="114">
        <v>26</v>
      </c>
      <c r="T28" s="115" t="s">
        <v>161</v>
      </c>
      <c r="U28" s="116"/>
      <c r="V28" s="88">
        <v>26</v>
      </c>
      <c r="W28" s="89" t="s">
        <v>162</v>
      </c>
      <c r="X28" s="90"/>
      <c r="Y28" s="88">
        <v>26</v>
      </c>
      <c r="Z28" s="89" t="s">
        <v>165</v>
      </c>
      <c r="AA28" s="125" t="s">
        <v>183</v>
      </c>
      <c r="AB28" s="137">
        <v>26</v>
      </c>
      <c r="AC28" s="109" t="s">
        <v>164</v>
      </c>
      <c r="AD28" s="110"/>
      <c r="AE28" s="88">
        <v>26</v>
      </c>
      <c r="AF28" s="89" t="s">
        <v>160</v>
      </c>
      <c r="AG28" s="90"/>
      <c r="AH28" s="88">
        <v>26</v>
      </c>
      <c r="AI28" s="89" t="s">
        <v>169</v>
      </c>
      <c r="AJ28" s="90"/>
    </row>
    <row r="29" spans="1:36" ht="14.25" x14ac:dyDescent="0.2">
      <c r="A29" s="88">
        <v>27</v>
      </c>
      <c r="B29" s="99" t="s">
        <v>167</v>
      </c>
      <c r="C29" s="90"/>
      <c r="D29" s="138">
        <v>27</v>
      </c>
      <c r="E29" s="139" t="s">
        <v>163</v>
      </c>
      <c r="F29" s="140" t="s">
        <v>168</v>
      </c>
      <c r="G29" s="88">
        <v>27</v>
      </c>
      <c r="H29" s="89" t="s">
        <v>163</v>
      </c>
      <c r="I29" s="90" t="s">
        <v>168</v>
      </c>
      <c r="J29" s="111">
        <v>27</v>
      </c>
      <c r="K29" s="112" t="s">
        <v>164</v>
      </c>
      <c r="L29" s="113"/>
      <c r="M29" s="88">
        <v>27</v>
      </c>
      <c r="N29" s="89" t="s">
        <v>162</v>
      </c>
      <c r="O29" s="90"/>
      <c r="P29" s="88">
        <v>27</v>
      </c>
      <c r="Q29" s="89" t="s">
        <v>169</v>
      </c>
      <c r="R29" s="120" t="s">
        <v>184</v>
      </c>
      <c r="S29" s="114">
        <v>27</v>
      </c>
      <c r="T29" s="115" t="s">
        <v>164</v>
      </c>
      <c r="U29" s="116"/>
      <c r="V29" s="88">
        <v>27</v>
      </c>
      <c r="W29" s="89" t="s">
        <v>160</v>
      </c>
      <c r="X29" s="90"/>
      <c r="Y29" s="117">
        <v>27</v>
      </c>
      <c r="Z29" s="118" t="s">
        <v>161</v>
      </c>
      <c r="AA29" s="141"/>
      <c r="AB29" s="88">
        <v>27</v>
      </c>
      <c r="AC29" s="89" t="s">
        <v>167</v>
      </c>
      <c r="AD29" s="90"/>
      <c r="AE29" s="98">
        <v>27</v>
      </c>
      <c r="AF29" s="99" t="s">
        <v>163</v>
      </c>
      <c r="AG29" s="100"/>
      <c r="AH29" s="121">
        <v>27</v>
      </c>
      <c r="AI29" s="122" t="s">
        <v>171</v>
      </c>
      <c r="AJ29" s="123"/>
    </row>
    <row r="30" spans="1:36" x14ac:dyDescent="0.2">
      <c r="A30" s="88">
        <v>28</v>
      </c>
      <c r="B30" s="89" t="s">
        <v>162</v>
      </c>
      <c r="C30" s="142" t="s">
        <v>168</v>
      </c>
      <c r="D30" s="143">
        <v>28</v>
      </c>
      <c r="E30" s="144" t="s">
        <v>165</v>
      </c>
      <c r="F30" s="120" t="s">
        <v>185</v>
      </c>
      <c r="G30" s="134">
        <v>28</v>
      </c>
      <c r="H30" s="89" t="s">
        <v>165</v>
      </c>
      <c r="I30" s="90"/>
      <c r="J30" s="88">
        <v>28</v>
      </c>
      <c r="K30" s="89" t="s">
        <v>167</v>
      </c>
      <c r="L30" s="90"/>
      <c r="M30" s="88">
        <v>28</v>
      </c>
      <c r="N30" s="89" t="s">
        <v>160</v>
      </c>
      <c r="O30" s="90"/>
      <c r="P30" s="94">
        <v>28</v>
      </c>
      <c r="Q30" s="95" t="s">
        <v>161</v>
      </c>
      <c r="R30" s="96"/>
      <c r="S30" s="88">
        <v>28</v>
      </c>
      <c r="T30" s="89" t="s">
        <v>167</v>
      </c>
      <c r="U30" s="97" t="s">
        <v>166</v>
      </c>
      <c r="V30" s="88">
        <v>28</v>
      </c>
      <c r="W30" s="89" t="s">
        <v>163</v>
      </c>
      <c r="X30" s="90"/>
      <c r="Y30" s="117">
        <v>28</v>
      </c>
      <c r="Z30" s="118" t="s">
        <v>164</v>
      </c>
      <c r="AA30" s="119"/>
      <c r="AB30" s="88">
        <v>28</v>
      </c>
      <c r="AC30" s="89" t="s">
        <v>162</v>
      </c>
      <c r="AD30" s="90"/>
      <c r="AE30" s="88">
        <v>28</v>
      </c>
      <c r="AF30" s="89" t="s">
        <v>165</v>
      </c>
      <c r="AG30" s="90"/>
      <c r="AH30" s="121">
        <v>28</v>
      </c>
      <c r="AI30" s="122" t="s">
        <v>172</v>
      </c>
      <c r="AJ30" s="123"/>
    </row>
    <row r="31" spans="1:36" x14ac:dyDescent="0.2">
      <c r="A31" s="88">
        <v>29</v>
      </c>
      <c r="B31" s="89" t="s">
        <v>160</v>
      </c>
      <c r="C31" s="142" t="s">
        <v>168</v>
      </c>
      <c r="D31" s="145"/>
      <c r="E31" s="146"/>
      <c r="F31" s="147"/>
      <c r="G31" s="85">
        <v>29</v>
      </c>
      <c r="H31" s="86" t="s">
        <v>161</v>
      </c>
      <c r="I31" s="87"/>
      <c r="J31" s="88">
        <v>29</v>
      </c>
      <c r="K31" s="89" t="s">
        <v>162</v>
      </c>
      <c r="L31" s="90"/>
      <c r="M31" s="88">
        <v>29</v>
      </c>
      <c r="N31" s="89" t="s">
        <v>163</v>
      </c>
      <c r="O31" s="90"/>
      <c r="P31" s="94">
        <v>29</v>
      </c>
      <c r="Q31" s="95" t="s">
        <v>164</v>
      </c>
      <c r="R31" s="96"/>
      <c r="S31" s="88">
        <v>29</v>
      </c>
      <c r="T31" s="89" t="s">
        <v>162</v>
      </c>
      <c r="U31" s="97" t="s">
        <v>166</v>
      </c>
      <c r="V31" s="88">
        <v>29</v>
      </c>
      <c r="W31" s="89" t="s">
        <v>165</v>
      </c>
      <c r="X31" s="90"/>
      <c r="Y31" s="88">
        <v>29</v>
      </c>
      <c r="Z31" s="89" t="s">
        <v>167</v>
      </c>
      <c r="AA31" s="90"/>
      <c r="AB31" s="88">
        <v>29</v>
      </c>
      <c r="AC31" s="89" t="s">
        <v>160</v>
      </c>
      <c r="AD31" s="90"/>
      <c r="AE31" s="101">
        <v>29</v>
      </c>
      <c r="AF31" s="102" t="s">
        <v>171</v>
      </c>
      <c r="AG31" s="103"/>
      <c r="AH31" s="88">
        <v>29</v>
      </c>
      <c r="AI31" s="89" t="s">
        <v>186</v>
      </c>
      <c r="AJ31" s="90"/>
    </row>
    <row r="32" spans="1:36" x14ac:dyDescent="0.2">
      <c r="A32" s="88">
        <v>30</v>
      </c>
      <c r="B32" s="89" t="s">
        <v>163</v>
      </c>
      <c r="C32" s="142" t="s">
        <v>168</v>
      </c>
      <c r="D32" s="148"/>
      <c r="E32" s="146"/>
      <c r="F32" s="147"/>
      <c r="G32" s="85">
        <v>30</v>
      </c>
      <c r="H32" s="86" t="s">
        <v>164</v>
      </c>
      <c r="I32" s="87"/>
      <c r="J32" s="88">
        <v>30</v>
      </c>
      <c r="K32" s="89" t="s">
        <v>160</v>
      </c>
      <c r="L32" s="90"/>
      <c r="M32" s="88">
        <v>30</v>
      </c>
      <c r="N32" s="89" t="s">
        <v>165</v>
      </c>
      <c r="O32" s="90"/>
      <c r="P32" s="88">
        <v>30</v>
      </c>
      <c r="Q32" s="89" t="s">
        <v>167</v>
      </c>
      <c r="R32" s="90"/>
      <c r="S32" s="88">
        <v>30</v>
      </c>
      <c r="T32" s="89" t="s">
        <v>160</v>
      </c>
      <c r="U32" s="97" t="s">
        <v>166</v>
      </c>
      <c r="V32" s="104">
        <v>30</v>
      </c>
      <c r="W32" s="105" t="s">
        <v>161</v>
      </c>
      <c r="X32" s="106"/>
      <c r="Y32" s="88">
        <v>30</v>
      </c>
      <c r="Z32" s="89" t="s">
        <v>162</v>
      </c>
      <c r="AA32" s="90"/>
      <c r="AB32" s="88">
        <v>30</v>
      </c>
      <c r="AC32" s="89" t="s">
        <v>163</v>
      </c>
      <c r="AD32" s="90"/>
      <c r="AE32" s="101">
        <v>30</v>
      </c>
      <c r="AF32" s="102" t="s">
        <v>172</v>
      </c>
      <c r="AG32" s="103"/>
      <c r="AH32" s="88">
        <v>30</v>
      </c>
      <c r="AI32" s="89" t="s">
        <v>187</v>
      </c>
      <c r="AJ32" s="90"/>
    </row>
    <row r="33" spans="1:36" x14ac:dyDescent="0.2">
      <c r="A33" s="88">
        <v>31</v>
      </c>
      <c r="B33" s="89" t="s">
        <v>165</v>
      </c>
      <c r="C33" s="142"/>
      <c r="D33" s="149"/>
      <c r="E33" s="150"/>
      <c r="F33" s="151"/>
      <c r="G33" s="134">
        <v>31</v>
      </c>
      <c r="H33" s="89" t="s">
        <v>167</v>
      </c>
      <c r="I33" s="90" t="s">
        <v>168</v>
      </c>
      <c r="J33" s="152"/>
      <c r="K33" s="153"/>
      <c r="L33" s="154"/>
      <c r="M33" s="91">
        <v>31</v>
      </c>
      <c r="N33" s="92" t="s">
        <v>161</v>
      </c>
      <c r="O33" s="127"/>
      <c r="P33" s="152"/>
      <c r="Q33" s="153"/>
      <c r="R33" s="154"/>
      <c r="S33" s="88">
        <v>31</v>
      </c>
      <c r="T33" s="89" t="s">
        <v>163</v>
      </c>
      <c r="U33" s="97" t="s">
        <v>166</v>
      </c>
      <c r="V33" s="104">
        <v>31</v>
      </c>
      <c r="W33" s="105" t="s">
        <v>164</v>
      </c>
      <c r="X33" s="106"/>
      <c r="Y33" s="152"/>
      <c r="Z33" s="153"/>
      <c r="AA33" s="154"/>
      <c r="AB33" s="88">
        <v>31</v>
      </c>
      <c r="AC33" s="89" t="s">
        <v>165</v>
      </c>
      <c r="AD33" s="90"/>
      <c r="AE33" s="152"/>
      <c r="AF33" s="153"/>
      <c r="AG33" s="154"/>
      <c r="AH33" s="88">
        <v>31</v>
      </c>
      <c r="AI33" s="89" t="s">
        <v>188</v>
      </c>
      <c r="AJ33" s="90"/>
    </row>
    <row r="34" spans="1:36" x14ac:dyDescent="0.2">
      <c r="A34" s="155" t="s">
        <v>189</v>
      </c>
      <c r="B34" s="155"/>
      <c r="C34" s="155"/>
      <c r="D34" s="77"/>
      <c r="E34" s="77"/>
      <c r="F34" s="77"/>
      <c r="G34" s="155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7" t="s">
        <v>190</v>
      </c>
    </row>
  </sheetData>
  <mergeCells count="12">
    <mergeCell ref="AH2:AJ2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</mergeCells>
  <hyperlinks>
    <hyperlink ref="AH1" r:id="rId1" display="https://www.calendarpedia.com/" xr:uid="{CC944FD9-7701-4C1C-B48D-81E56D2852A7}"/>
    <hyperlink ref="P27" r:id="rId2" display="https://www.calendarpedia.com/" xr:uid="{53297DF1-E640-4FF2-B081-566ADC7AE867}"/>
    <hyperlink ref="A34" r:id="rId3" xr:uid="{A478562A-DD2A-4DD5-8DC4-2F191E2E8F8C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33" zoomScaleNormal="100" workbookViewId="0">
      <selection activeCell="G42" sqref="G42"/>
    </sheetView>
  </sheetViews>
  <sheetFormatPr defaultColWidth="9.140625" defaultRowHeight="14.25" x14ac:dyDescent="0.2"/>
  <cols>
    <col min="1" max="1" width="4.42578125" style="36" customWidth="1"/>
    <col min="2" max="2" width="63.28515625" style="37" customWidth="1"/>
    <col min="3" max="3" width="9.85546875" style="37" customWidth="1"/>
    <col min="4" max="4" width="10.42578125" style="37" customWidth="1"/>
    <col min="5" max="5" width="9.85546875" style="37" customWidth="1"/>
    <col min="6" max="6" width="10.42578125" style="37" customWidth="1"/>
    <col min="7" max="7" width="19.140625" style="37" customWidth="1"/>
    <col min="8" max="8" width="14.28515625" style="37" customWidth="1"/>
    <col min="9" max="9" width="11.28515625" style="37" customWidth="1"/>
    <col min="10" max="10" width="13.140625" style="38" customWidth="1"/>
    <col min="11" max="11" width="20.5703125" style="37" customWidth="1"/>
    <col min="12" max="16384" width="9.140625" style="37"/>
  </cols>
  <sheetData>
    <row r="1" spans="1:11" ht="16.5" x14ac:dyDescent="0.2">
      <c r="F1" s="39"/>
    </row>
    <row r="2" spans="1:11" ht="32.25" customHeight="1" x14ac:dyDescent="0.2">
      <c r="A2" s="204" t="s">
        <v>94</v>
      </c>
      <c r="B2" s="204"/>
      <c r="C2" s="204"/>
      <c r="D2" s="204"/>
      <c r="E2" s="204"/>
      <c r="F2" s="204"/>
    </row>
    <row r="4" spans="1:11" ht="43.5" customHeight="1" x14ac:dyDescent="0.25">
      <c r="A4" s="205" t="s">
        <v>1</v>
      </c>
      <c r="B4" s="206" t="s">
        <v>95</v>
      </c>
      <c r="C4" s="207" t="s">
        <v>96</v>
      </c>
      <c r="D4" s="207"/>
      <c r="E4" s="207"/>
      <c r="F4" s="207"/>
      <c r="G4" s="40" t="s">
        <v>97</v>
      </c>
      <c r="H4" s="41" t="s">
        <v>98</v>
      </c>
      <c r="I4" s="41" t="s">
        <v>99</v>
      </c>
      <c r="J4" s="42" t="s">
        <v>100</v>
      </c>
    </row>
    <row r="5" spans="1:11" x14ac:dyDescent="0.2">
      <c r="A5" s="205"/>
      <c r="B5" s="206"/>
      <c r="C5" s="43" t="s">
        <v>7</v>
      </c>
      <c r="D5" s="43" t="s">
        <v>8</v>
      </c>
      <c r="E5" s="43" t="s">
        <v>9</v>
      </c>
      <c r="F5" s="43" t="s">
        <v>10</v>
      </c>
    </row>
    <row r="6" spans="1:11" ht="15" x14ac:dyDescent="0.25">
      <c r="A6" s="202" t="s">
        <v>101</v>
      </c>
      <c r="B6" s="202"/>
      <c r="C6" s="202"/>
      <c r="D6" s="202"/>
      <c r="E6" s="202"/>
      <c r="F6" s="202"/>
    </row>
    <row r="7" spans="1:11" ht="15" x14ac:dyDescent="0.25">
      <c r="A7" s="203" t="s">
        <v>26</v>
      </c>
      <c r="B7" s="203"/>
      <c r="C7" s="44">
        <f>C8+C9</f>
        <v>0</v>
      </c>
      <c r="D7" s="44">
        <f>D8+D9</f>
        <v>46337.29032</v>
      </c>
      <c r="E7" s="44">
        <f>E8+E9</f>
        <v>52724.29032</v>
      </c>
      <c r="F7" s="44">
        <f>F8+F9</f>
        <v>53099.29032</v>
      </c>
    </row>
    <row r="8" spans="1:11" x14ac:dyDescent="0.2">
      <c r="A8" s="201" t="s">
        <v>27</v>
      </c>
      <c r="B8" s="201"/>
      <c r="C8" s="45">
        <f>C11+C13+C14+C15+C16+C17</f>
        <v>0</v>
      </c>
      <c r="D8" s="45">
        <f>D11+D13+D14+D15+D16+D17</f>
        <v>43339.190320000002</v>
      </c>
      <c r="E8" s="45">
        <f>E11+E13+E14+E15+E16+E17</f>
        <v>49444.29032</v>
      </c>
      <c r="F8" s="45">
        <f>F11+F13+F14+F15+F16+F17</f>
        <v>49819.29032</v>
      </c>
    </row>
    <row r="9" spans="1:11" x14ac:dyDescent="0.2">
      <c r="A9" s="201" t="s">
        <v>28</v>
      </c>
      <c r="B9" s="201"/>
      <c r="C9" s="46">
        <f>C12+C18</f>
        <v>0</v>
      </c>
      <c r="D9" s="46">
        <f>D12+D18</f>
        <v>2998.1</v>
      </c>
      <c r="E9" s="46">
        <f>E12+E18</f>
        <v>3280</v>
      </c>
      <c r="F9" s="46">
        <f>F12+F18</f>
        <v>3280</v>
      </c>
    </row>
    <row r="10" spans="1:11" ht="45" x14ac:dyDescent="0.25">
      <c r="A10" s="47" t="s">
        <v>23</v>
      </c>
      <c r="B10" s="48" t="s">
        <v>24</v>
      </c>
      <c r="C10" s="49">
        <f>C11</f>
        <v>0</v>
      </c>
      <c r="D10" s="49">
        <f>D11+D12</f>
        <v>9671.2903200000001</v>
      </c>
      <c r="E10" s="49">
        <f>E11+E12</f>
        <v>9671.2903200000001</v>
      </c>
      <c r="F10" s="49">
        <f>F11+F12</f>
        <v>9671.2903200000001</v>
      </c>
    </row>
    <row r="11" spans="1:11" ht="128.25" x14ac:dyDescent="0.2">
      <c r="A11" s="47" t="s">
        <v>102</v>
      </c>
      <c r="B11" s="50" t="s">
        <v>103</v>
      </c>
      <c r="C11" s="51">
        <v>0</v>
      </c>
      <c r="D11" s="52">
        <v>6673.1903199999997</v>
      </c>
      <c r="E11" s="51">
        <f>D11</f>
        <v>6673.1903199999997</v>
      </c>
      <c r="F11" s="51">
        <f>E11</f>
        <v>6673.1903199999997</v>
      </c>
      <c r="G11" s="53">
        <v>45398</v>
      </c>
      <c r="H11" s="54">
        <v>8548.1481500000009</v>
      </c>
      <c r="I11" s="54">
        <v>7418.5801499999998</v>
      </c>
      <c r="J11" s="55">
        <f>5975.878</f>
        <v>5975.8779999999997</v>
      </c>
      <c r="K11" s="56" t="s">
        <v>104</v>
      </c>
    </row>
    <row r="12" spans="1:11" x14ac:dyDescent="0.2">
      <c r="A12" s="47"/>
      <c r="B12" s="57" t="s">
        <v>105</v>
      </c>
      <c r="C12" s="51">
        <v>0</v>
      </c>
      <c r="D12" s="51">
        <v>2998.1</v>
      </c>
      <c r="E12" s="51">
        <f>D12</f>
        <v>2998.1</v>
      </c>
      <c r="F12" s="51">
        <f>E12</f>
        <v>2998.1</v>
      </c>
      <c r="G12" s="58"/>
    </row>
    <row r="13" spans="1:11" ht="99.75" x14ac:dyDescent="0.2">
      <c r="A13" s="47">
        <v>2</v>
      </c>
      <c r="B13" s="59" t="s">
        <v>106</v>
      </c>
      <c r="C13" s="51">
        <v>0</v>
      </c>
      <c r="D13" s="52">
        <v>6500</v>
      </c>
      <c r="E13" s="51">
        <f>375+D13</f>
        <v>6875</v>
      </c>
      <c r="F13" s="51">
        <f>375+E13</f>
        <v>7250</v>
      </c>
      <c r="G13" s="58" t="s">
        <v>107</v>
      </c>
      <c r="H13" s="40" t="s">
        <v>108</v>
      </c>
      <c r="I13" s="54">
        <v>0</v>
      </c>
      <c r="J13" s="55">
        <v>0</v>
      </c>
      <c r="K13" s="58" t="s">
        <v>109</v>
      </c>
    </row>
    <row r="14" spans="1:11" ht="63.75" customHeight="1" x14ac:dyDescent="0.2">
      <c r="A14" s="47">
        <v>3</v>
      </c>
      <c r="B14" s="60" t="s">
        <v>110</v>
      </c>
      <c r="C14" s="51">
        <v>0</v>
      </c>
      <c r="D14" s="51">
        <f>C14</f>
        <v>0</v>
      </c>
      <c r="E14" s="51">
        <v>4560</v>
      </c>
      <c r="F14" s="51">
        <f>E14</f>
        <v>4560</v>
      </c>
      <c r="G14" s="53">
        <v>45392</v>
      </c>
      <c r="H14" s="54">
        <v>4560</v>
      </c>
      <c r="I14" s="54">
        <v>0</v>
      </c>
      <c r="J14" s="55">
        <v>0</v>
      </c>
    </row>
    <row r="15" spans="1:11" ht="85.5" x14ac:dyDescent="0.2">
      <c r="A15" s="47">
        <v>4</v>
      </c>
      <c r="B15" s="60" t="s">
        <v>111</v>
      </c>
      <c r="C15" s="51">
        <v>0</v>
      </c>
      <c r="D15" s="52">
        <v>26257</v>
      </c>
      <c r="E15" s="51">
        <v>26257</v>
      </c>
      <c r="F15" s="51">
        <v>26257</v>
      </c>
      <c r="G15" s="53">
        <v>45344</v>
      </c>
      <c r="H15" s="54">
        <v>28257</v>
      </c>
      <c r="I15" s="54">
        <v>8132</v>
      </c>
      <c r="J15" s="55">
        <v>8945.2000000000007</v>
      </c>
      <c r="K15" s="58" t="s">
        <v>109</v>
      </c>
    </row>
    <row r="16" spans="1:11" ht="42.75" x14ac:dyDescent="0.2">
      <c r="A16" s="47">
        <v>5</v>
      </c>
      <c r="B16" s="60" t="s">
        <v>112</v>
      </c>
      <c r="C16" s="51">
        <v>0</v>
      </c>
      <c r="D16" s="52">
        <v>3909</v>
      </c>
      <c r="E16" s="51">
        <f>D16</f>
        <v>3909</v>
      </c>
      <c r="F16" s="51">
        <v>3909</v>
      </c>
      <c r="G16" s="53">
        <v>45348</v>
      </c>
      <c r="H16" s="54">
        <v>1148.578</v>
      </c>
      <c r="I16" s="54">
        <v>1084.479</v>
      </c>
      <c r="J16" s="61" t="s">
        <v>113</v>
      </c>
      <c r="K16" s="58" t="s">
        <v>109</v>
      </c>
    </row>
    <row r="17" spans="1:11" ht="57" x14ac:dyDescent="0.2">
      <c r="A17" s="47">
        <v>6</v>
      </c>
      <c r="B17" s="60" t="s">
        <v>114</v>
      </c>
      <c r="C17" s="51">
        <v>0</v>
      </c>
      <c r="D17" s="51">
        <v>0</v>
      </c>
      <c r="E17" s="51">
        <v>1170.0999999999999</v>
      </c>
      <c r="F17" s="51">
        <v>1170.0999999999999</v>
      </c>
      <c r="G17" s="62" t="s">
        <v>115</v>
      </c>
    </row>
    <row r="18" spans="1:11" x14ac:dyDescent="0.2">
      <c r="A18" s="63"/>
      <c r="B18" s="64" t="s">
        <v>105</v>
      </c>
      <c r="C18" s="65">
        <v>0</v>
      </c>
      <c r="D18" s="65">
        <v>0</v>
      </c>
      <c r="E18" s="65">
        <v>281.89999999999998</v>
      </c>
      <c r="F18" s="65">
        <f>E18</f>
        <v>281.89999999999998</v>
      </c>
      <c r="G18" s="58"/>
    </row>
    <row r="19" spans="1:11" ht="15" x14ac:dyDescent="0.25">
      <c r="A19" s="202" t="s">
        <v>25</v>
      </c>
      <c r="B19" s="202"/>
      <c r="C19" s="202"/>
      <c r="D19" s="202"/>
      <c r="E19" s="202"/>
      <c r="F19" s="202"/>
      <c r="G19" s="58"/>
    </row>
    <row r="20" spans="1:11" ht="15" x14ac:dyDescent="0.25">
      <c r="A20" s="203" t="s">
        <v>26</v>
      </c>
      <c r="B20" s="203"/>
      <c r="C20" s="44">
        <f>C21+C22</f>
        <v>47122.7</v>
      </c>
      <c r="D20" s="44">
        <f>D21+D22</f>
        <v>114144.2</v>
      </c>
      <c r="E20" s="44">
        <f>E21+E22</f>
        <v>240118.9</v>
      </c>
      <c r="F20" s="44">
        <f>F21+F22</f>
        <v>315525.09999999998</v>
      </c>
      <c r="G20" s="58"/>
    </row>
    <row r="21" spans="1:11" x14ac:dyDescent="0.2">
      <c r="A21" s="201" t="s">
        <v>27</v>
      </c>
      <c r="B21" s="201"/>
      <c r="C21" s="45">
        <f>C24+C25+C26+C27+C28+C29+C30+C31+C33+C34+C35+C36+C37+C38+C39+C40+C41+C42+C32</f>
        <v>47122.7</v>
      </c>
      <c r="D21" s="45">
        <f>D24+D25+D26+D27+D28+D29+D30+D31+D33+D34+D35+D36+D37+D38+D39+D40+D41+D42+D32</f>
        <v>114144.2</v>
      </c>
      <c r="E21" s="45">
        <f>E24+E25+E26+E27+E28+E29+E30+E31+E33+E34+E35+E36+E37+E38+E39+E40+E41+E42+E32</f>
        <v>240118.9</v>
      </c>
      <c r="F21" s="45">
        <f>F24+F25+F26+F27+F28+F29+F30+F31+F33+F34+F35+F36+F37+F38+F39+F40+F41+F42+F32</f>
        <v>315525.09999999998</v>
      </c>
      <c r="G21" s="58"/>
    </row>
    <row r="22" spans="1:11" x14ac:dyDescent="0.2">
      <c r="A22" s="201" t="s">
        <v>28</v>
      </c>
      <c r="B22" s="201"/>
      <c r="C22" s="46">
        <v>0</v>
      </c>
      <c r="D22" s="46">
        <v>0</v>
      </c>
      <c r="E22" s="46">
        <v>0</v>
      </c>
      <c r="F22" s="46">
        <v>0</v>
      </c>
      <c r="G22" s="58"/>
    </row>
    <row r="23" spans="1:11" ht="60" x14ac:dyDescent="0.25">
      <c r="A23" s="47" t="s">
        <v>23</v>
      </c>
      <c r="B23" s="48" t="s">
        <v>116</v>
      </c>
      <c r="C23" s="49">
        <f>C24</f>
        <v>8419.1</v>
      </c>
      <c r="D23" s="49">
        <f>D24+D25</f>
        <v>34238.699999999997</v>
      </c>
      <c r="E23" s="49">
        <f>E24+E25</f>
        <v>95423.2</v>
      </c>
      <c r="F23" s="49">
        <f>F24+F25</f>
        <v>113838.39999999999</v>
      </c>
      <c r="G23" s="58"/>
    </row>
    <row r="24" spans="1:11" ht="57.75" x14ac:dyDescent="0.2">
      <c r="A24" s="66" t="s">
        <v>102</v>
      </c>
      <c r="B24" s="67" t="s">
        <v>117</v>
      </c>
      <c r="C24" s="68">
        <v>8419.1</v>
      </c>
      <c r="D24" s="68">
        <v>26638.7</v>
      </c>
      <c r="E24" s="69">
        <v>82123.199999999997</v>
      </c>
      <c r="F24" s="69">
        <v>94838.399999999994</v>
      </c>
      <c r="G24" s="53">
        <v>45433</v>
      </c>
      <c r="H24" s="54">
        <v>94838</v>
      </c>
      <c r="I24" s="54">
        <v>0</v>
      </c>
      <c r="K24" s="70" t="s">
        <v>109</v>
      </c>
    </row>
    <row r="25" spans="1:11" ht="43.5" x14ac:dyDescent="0.2">
      <c r="A25" s="66" t="s">
        <v>42</v>
      </c>
      <c r="B25" s="67" t="s">
        <v>118</v>
      </c>
      <c r="C25" s="68">
        <v>1900</v>
      </c>
      <c r="D25" s="68">
        <v>7600</v>
      </c>
      <c r="E25" s="69">
        <v>13300</v>
      </c>
      <c r="F25" s="69">
        <v>19000</v>
      </c>
      <c r="G25" s="53">
        <v>45372</v>
      </c>
      <c r="H25" s="54">
        <v>19000</v>
      </c>
      <c r="I25" s="54">
        <v>0</v>
      </c>
      <c r="K25" s="70" t="s">
        <v>109</v>
      </c>
    </row>
    <row r="26" spans="1:11" ht="71.25" x14ac:dyDescent="0.2">
      <c r="A26" s="47">
        <v>2</v>
      </c>
      <c r="B26" s="60" t="s">
        <v>119</v>
      </c>
      <c r="C26" s="69">
        <v>0</v>
      </c>
      <c r="D26" s="69">
        <v>137.69999999999999</v>
      </c>
      <c r="E26" s="69">
        <f>D26</f>
        <v>137.69999999999999</v>
      </c>
      <c r="F26" s="69">
        <f>E26</f>
        <v>137.69999999999999</v>
      </c>
      <c r="G26" s="58" t="s">
        <v>120</v>
      </c>
      <c r="H26" s="54">
        <v>137.69999999999999</v>
      </c>
      <c r="I26" s="54">
        <v>0</v>
      </c>
      <c r="K26" s="70" t="s">
        <v>121</v>
      </c>
    </row>
    <row r="27" spans="1:11" ht="57" x14ac:dyDescent="0.2">
      <c r="A27" s="47">
        <v>3</v>
      </c>
      <c r="B27" s="60" t="s">
        <v>29</v>
      </c>
      <c r="C27" s="69">
        <v>0</v>
      </c>
      <c r="D27" s="69">
        <v>0</v>
      </c>
      <c r="E27" s="69">
        <v>25000</v>
      </c>
      <c r="F27" s="69">
        <v>50000</v>
      </c>
      <c r="G27" s="62" t="s">
        <v>115</v>
      </c>
      <c r="H27" s="54">
        <v>50000</v>
      </c>
      <c r="I27" s="54">
        <v>0</v>
      </c>
    </row>
    <row r="28" spans="1:11" ht="57" x14ac:dyDescent="0.2">
      <c r="A28" s="47">
        <v>4</v>
      </c>
      <c r="B28" s="60" t="s">
        <v>122</v>
      </c>
      <c r="C28" s="69">
        <v>0</v>
      </c>
      <c r="D28" s="69">
        <v>0</v>
      </c>
      <c r="E28" s="69">
        <v>1500</v>
      </c>
      <c r="F28" s="69">
        <v>5000</v>
      </c>
      <c r="G28" s="58" t="s">
        <v>123</v>
      </c>
      <c r="H28" s="54">
        <v>5000</v>
      </c>
      <c r="I28" s="54">
        <v>0</v>
      </c>
    </row>
    <row r="29" spans="1:11" ht="42.75" x14ac:dyDescent="0.2">
      <c r="A29" s="47">
        <v>5</v>
      </c>
      <c r="B29" s="59" t="s">
        <v>30</v>
      </c>
      <c r="C29" s="69">
        <v>0</v>
      </c>
      <c r="D29" s="68">
        <v>1500</v>
      </c>
      <c r="E29" s="68">
        <v>1500</v>
      </c>
      <c r="F29" s="69">
        <v>1500</v>
      </c>
      <c r="G29" s="53">
        <v>45370</v>
      </c>
      <c r="H29" s="54">
        <v>15000</v>
      </c>
      <c r="I29" s="54">
        <v>0</v>
      </c>
      <c r="K29" s="70" t="s">
        <v>124</v>
      </c>
    </row>
    <row r="30" spans="1:11" ht="42.75" x14ac:dyDescent="0.2">
      <c r="A30" s="47">
        <v>6</v>
      </c>
      <c r="B30" s="59" t="s">
        <v>31</v>
      </c>
      <c r="C30" s="68">
        <v>4438</v>
      </c>
      <c r="D30" s="68">
        <f>C30</f>
        <v>4438</v>
      </c>
      <c r="E30" s="69">
        <f>D30</f>
        <v>4438</v>
      </c>
      <c r="F30" s="69">
        <f>E30</f>
        <v>4438</v>
      </c>
      <c r="G30" s="53">
        <v>45370</v>
      </c>
      <c r="H30" s="54">
        <v>4438</v>
      </c>
      <c r="I30" s="54">
        <v>253.113</v>
      </c>
      <c r="K30" s="70" t="s">
        <v>109</v>
      </c>
    </row>
    <row r="31" spans="1:11" ht="42.75" x14ac:dyDescent="0.2">
      <c r="A31" s="47">
        <v>7</v>
      </c>
      <c r="B31" s="59" t="s">
        <v>125</v>
      </c>
      <c r="C31" s="68">
        <v>2243</v>
      </c>
      <c r="D31" s="68">
        <v>6172.8</v>
      </c>
      <c r="E31" s="69">
        <v>10261.799999999999</v>
      </c>
      <c r="F31" s="69">
        <v>14154</v>
      </c>
      <c r="G31" s="53">
        <v>45433</v>
      </c>
      <c r="H31" s="54">
        <v>12762</v>
      </c>
      <c r="I31" s="54">
        <v>7484.6379999999999</v>
      </c>
      <c r="J31" s="71">
        <v>9545.7999999999993</v>
      </c>
      <c r="K31" s="58" t="s">
        <v>126</v>
      </c>
    </row>
    <row r="32" spans="1:11" ht="85.5" x14ac:dyDescent="0.2">
      <c r="A32" s="47">
        <v>8</v>
      </c>
      <c r="B32" s="59" t="s">
        <v>33</v>
      </c>
      <c r="C32" s="72">
        <v>0</v>
      </c>
      <c r="D32" s="72">
        <v>0</v>
      </c>
      <c r="E32" s="69">
        <v>0</v>
      </c>
      <c r="F32" s="69">
        <v>6614</v>
      </c>
      <c r="G32" s="62" t="s">
        <v>115</v>
      </c>
      <c r="H32" s="54">
        <v>9060</v>
      </c>
      <c r="I32" s="54">
        <v>0</v>
      </c>
    </row>
    <row r="33" spans="1:11" ht="71.25" x14ac:dyDescent="0.2">
      <c r="A33" s="47">
        <v>9</v>
      </c>
      <c r="B33" s="59" t="s">
        <v>34</v>
      </c>
      <c r="C33" s="68">
        <v>8130</v>
      </c>
      <c r="D33" s="68">
        <v>23044</v>
      </c>
      <c r="E33" s="69">
        <v>23044</v>
      </c>
      <c r="F33" s="69">
        <v>23044</v>
      </c>
      <c r="G33" s="53">
        <v>45398</v>
      </c>
      <c r="H33" s="54">
        <v>23044.45</v>
      </c>
      <c r="I33" s="54">
        <v>8122.45</v>
      </c>
      <c r="J33" s="61" t="s">
        <v>113</v>
      </c>
    </row>
    <row r="34" spans="1:11" ht="85.5" x14ac:dyDescent="0.2">
      <c r="A34" s="47">
        <v>10</v>
      </c>
      <c r="B34" s="59" t="s">
        <v>36</v>
      </c>
      <c r="C34" s="68">
        <v>10000</v>
      </c>
      <c r="D34" s="68">
        <v>13965</v>
      </c>
      <c r="E34" s="69">
        <v>13965</v>
      </c>
      <c r="F34" s="69">
        <v>13965</v>
      </c>
      <c r="G34" s="53">
        <v>45380</v>
      </c>
      <c r="H34" s="54">
        <f>13965</f>
        <v>13965</v>
      </c>
      <c r="I34" s="54">
        <v>10194</v>
      </c>
      <c r="K34" s="70" t="s">
        <v>127</v>
      </c>
    </row>
    <row r="35" spans="1:11" x14ac:dyDescent="0.2">
      <c r="A35" s="47">
        <v>11</v>
      </c>
      <c r="B35" s="59" t="s">
        <v>128</v>
      </c>
      <c r="C35" s="69">
        <v>0</v>
      </c>
      <c r="D35" s="69">
        <v>0</v>
      </c>
      <c r="E35" s="69">
        <v>4000</v>
      </c>
      <c r="F35" s="69">
        <v>4000</v>
      </c>
      <c r="G35" s="62" t="s">
        <v>115</v>
      </c>
      <c r="H35" s="73">
        <v>22000</v>
      </c>
      <c r="I35" s="54">
        <v>0</v>
      </c>
    </row>
    <row r="36" spans="1:11" ht="42.75" x14ac:dyDescent="0.2">
      <c r="A36" s="47">
        <v>12</v>
      </c>
      <c r="B36" s="59" t="s">
        <v>129</v>
      </c>
      <c r="C36" s="69">
        <v>0</v>
      </c>
      <c r="D36" s="69">
        <v>0</v>
      </c>
      <c r="E36" s="69">
        <v>3000</v>
      </c>
      <c r="F36" s="69">
        <v>3000</v>
      </c>
      <c r="G36" s="62" t="s">
        <v>115</v>
      </c>
      <c r="H36" s="74">
        <f>E36</f>
        <v>3000</v>
      </c>
      <c r="I36" s="54">
        <v>0</v>
      </c>
    </row>
    <row r="37" spans="1:11" ht="42.75" x14ac:dyDescent="0.2">
      <c r="A37" s="47">
        <v>13</v>
      </c>
      <c r="B37" s="59" t="s">
        <v>130</v>
      </c>
      <c r="C37" s="69">
        <v>0</v>
      </c>
      <c r="D37" s="69">
        <v>0</v>
      </c>
      <c r="E37" s="69">
        <v>5560</v>
      </c>
      <c r="F37" s="69">
        <v>5560</v>
      </c>
      <c r="G37" s="62" t="s">
        <v>115</v>
      </c>
      <c r="H37" s="74">
        <f>E37</f>
        <v>5560</v>
      </c>
      <c r="I37" s="54">
        <v>0</v>
      </c>
    </row>
    <row r="38" spans="1:11" ht="28.5" x14ac:dyDescent="0.2">
      <c r="A38" s="47">
        <v>14</v>
      </c>
      <c r="B38" s="59" t="s">
        <v>131</v>
      </c>
      <c r="C38" s="69">
        <v>0</v>
      </c>
      <c r="D38" s="69">
        <v>0</v>
      </c>
      <c r="E38" s="69">
        <v>6600</v>
      </c>
      <c r="F38" s="69">
        <v>6600</v>
      </c>
      <c r="G38" s="62" t="s">
        <v>115</v>
      </c>
      <c r="H38" s="74">
        <f>E38</f>
        <v>6600</v>
      </c>
      <c r="I38" s="54">
        <v>0</v>
      </c>
    </row>
    <row r="39" spans="1:11" ht="42.75" x14ac:dyDescent="0.2">
      <c r="A39" s="47">
        <v>15</v>
      </c>
      <c r="B39" s="59" t="s">
        <v>132</v>
      </c>
      <c r="C39" s="69">
        <v>0</v>
      </c>
      <c r="D39" s="68">
        <v>50</v>
      </c>
      <c r="E39" s="69">
        <v>50</v>
      </c>
      <c r="F39" s="69">
        <v>100</v>
      </c>
      <c r="G39" s="62" t="s">
        <v>133</v>
      </c>
      <c r="H39" s="74">
        <v>100</v>
      </c>
      <c r="I39" s="54">
        <v>0</v>
      </c>
      <c r="K39" s="70" t="s">
        <v>109</v>
      </c>
    </row>
    <row r="40" spans="1:11" ht="28.5" x14ac:dyDescent="0.2">
      <c r="A40" s="47">
        <v>16</v>
      </c>
      <c r="B40" s="59" t="s">
        <v>134</v>
      </c>
      <c r="C40" s="69">
        <v>0</v>
      </c>
      <c r="D40" s="69">
        <v>5000</v>
      </c>
      <c r="E40" s="69">
        <v>5000</v>
      </c>
      <c r="F40" s="69">
        <v>5000</v>
      </c>
      <c r="G40" s="53">
        <v>45471</v>
      </c>
      <c r="H40" s="74">
        <v>5000</v>
      </c>
      <c r="I40" s="54">
        <v>0</v>
      </c>
    </row>
    <row r="41" spans="1:11" ht="57" x14ac:dyDescent="0.2">
      <c r="A41" s="47">
        <v>17</v>
      </c>
      <c r="B41" s="59" t="s">
        <v>135</v>
      </c>
      <c r="C41" s="68">
        <v>6196.6</v>
      </c>
      <c r="D41" s="68">
        <v>14006</v>
      </c>
      <c r="E41" s="69">
        <v>23251.200000000001</v>
      </c>
      <c r="F41" s="69">
        <v>35390</v>
      </c>
      <c r="G41" s="53">
        <v>45358</v>
      </c>
      <c r="H41" s="54">
        <f>34912+889</f>
        <v>35801</v>
      </c>
      <c r="I41" s="54">
        <f>29638+889</f>
        <v>30527</v>
      </c>
      <c r="J41" s="55">
        <v>30061.1</v>
      </c>
      <c r="K41" s="58" t="s">
        <v>136</v>
      </c>
    </row>
    <row r="42" spans="1:11" ht="42.75" x14ac:dyDescent="0.2">
      <c r="A42" s="47">
        <v>18</v>
      </c>
      <c r="B42" s="59" t="s">
        <v>137</v>
      </c>
      <c r="C42" s="69">
        <v>5796</v>
      </c>
      <c r="D42" s="69">
        <v>11592</v>
      </c>
      <c r="E42" s="69">
        <v>17388</v>
      </c>
      <c r="F42" s="69">
        <v>23184</v>
      </c>
      <c r="G42" s="53">
        <v>45530</v>
      </c>
      <c r="H42" s="54">
        <v>23184</v>
      </c>
      <c r="I42" s="54">
        <v>0</v>
      </c>
      <c r="K42" s="38" t="s">
        <v>138</v>
      </c>
    </row>
    <row r="43" spans="1:11" ht="15" x14ac:dyDescent="0.25">
      <c r="A43" s="202" t="s">
        <v>139</v>
      </c>
      <c r="B43" s="202"/>
      <c r="C43" s="202"/>
      <c r="D43" s="202"/>
      <c r="E43" s="202"/>
      <c r="F43" s="202"/>
      <c r="G43" s="58"/>
    </row>
    <row r="44" spans="1:11" ht="15" x14ac:dyDescent="0.25">
      <c r="A44" s="203" t="s">
        <v>26</v>
      </c>
      <c r="B44" s="203"/>
      <c r="C44" s="44">
        <f>C45</f>
        <v>0</v>
      </c>
      <c r="D44" s="44">
        <f>D45</f>
        <v>0</v>
      </c>
      <c r="E44" s="44">
        <f>E45</f>
        <v>10000</v>
      </c>
      <c r="F44" s="44">
        <f>F45</f>
        <v>10000</v>
      </c>
      <c r="G44" s="58"/>
    </row>
    <row r="45" spans="1:11" x14ac:dyDescent="0.2">
      <c r="A45" s="201" t="s">
        <v>27</v>
      </c>
      <c r="B45" s="201"/>
      <c r="C45" s="45">
        <f>C47+C48+C49+C50+C51+C52+C53+C54+C56+C57+C58+C59+C60+C61+C62+C63+C64+C65+C55</f>
        <v>0</v>
      </c>
      <c r="D45" s="45">
        <f>D47+D48+D49+D50+D51+D52+D53+D54+D56+D57+D58+D59+D60+D61+D62+D63+D64+D65+D55</f>
        <v>0</v>
      </c>
      <c r="E45" s="45">
        <v>10000</v>
      </c>
      <c r="F45" s="45">
        <v>10000</v>
      </c>
      <c r="G45" s="62" t="s">
        <v>115</v>
      </c>
      <c r="H45" s="54">
        <v>10000</v>
      </c>
      <c r="I45" s="54">
        <v>0</v>
      </c>
    </row>
  </sheetData>
  <mergeCells count="15">
    <mergeCell ref="A2:F2"/>
    <mergeCell ref="A4:A5"/>
    <mergeCell ref="B4:B5"/>
    <mergeCell ref="C4:F4"/>
    <mergeCell ref="A6:F6"/>
    <mergeCell ref="A7:B7"/>
    <mergeCell ref="A8:B8"/>
    <mergeCell ref="A9:B9"/>
    <mergeCell ref="A19:F19"/>
    <mergeCell ref="A20:B20"/>
    <mergeCell ref="A21:B21"/>
    <mergeCell ref="A22:B22"/>
    <mergeCell ref="A43:F43"/>
    <mergeCell ref="A44:B44"/>
    <mergeCell ref="A45:B45"/>
  </mergeCells>
  <pageMargins left="0.7" right="0.7" top="0.75" bottom="0.75" header="0.511811023622047" footer="0.511811023622047"/>
  <pageSetup paperSize="9" scale="76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zoomScaleNormal="100" workbookViewId="0">
      <selection activeCell="I7" sqref="I7"/>
    </sheetView>
  </sheetViews>
  <sheetFormatPr defaultColWidth="9.140625" defaultRowHeight="14.25" x14ac:dyDescent="0.2"/>
  <cols>
    <col min="1" max="1" width="4.42578125" style="36" customWidth="1"/>
    <col min="2" max="2" width="63.28515625" style="37" customWidth="1"/>
    <col min="3" max="3" width="9.85546875" style="37" customWidth="1"/>
    <col min="4" max="4" width="10.42578125" style="37" customWidth="1"/>
    <col min="5" max="5" width="9.85546875" style="37" customWidth="1"/>
    <col min="6" max="6" width="10.42578125" style="37" customWidth="1"/>
    <col min="7" max="7" width="12.140625" style="37" customWidth="1"/>
    <col min="8" max="16384" width="9.140625" style="37"/>
  </cols>
  <sheetData>
    <row r="1" spans="1:9" ht="16.5" x14ac:dyDescent="0.2">
      <c r="F1" s="39"/>
    </row>
    <row r="2" spans="1:9" ht="32.25" customHeight="1" x14ac:dyDescent="0.2">
      <c r="A2" s="204" t="s">
        <v>94</v>
      </c>
      <c r="B2" s="204"/>
      <c r="C2" s="204"/>
      <c r="D2" s="204"/>
      <c r="E2" s="204"/>
      <c r="F2" s="204"/>
    </row>
    <row r="4" spans="1:9" ht="15" customHeight="1" x14ac:dyDescent="0.25">
      <c r="A4" s="205" t="s">
        <v>1</v>
      </c>
      <c r="B4" s="206" t="s">
        <v>95</v>
      </c>
      <c r="C4" s="207" t="s">
        <v>96</v>
      </c>
      <c r="D4" s="207"/>
      <c r="E4" s="207"/>
      <c r="F4" s="207"/>
      <c r="G4" s="37">
        <v>2022</v>
      </c>
      <c r="H4" s="37">
        <v>2023</v>
      </c>
      <c r="I4" s="37">
        <v>2024</v>
      </c>
    </row>
    <row r="5" spans="1:9" x14ac:dyDescent="0.2">
      <c r="A5" s="205"/>
      <c r="B5" s="206"/>
      <c r="C5" s="43" t="s">
        <v>7</v>
      </c>
      <c r="D5" s="43" t="s">
        <v>8</v>
      </c>
      <c r="E5" s="43" t="s">
        <v>9</v>
      </c>
      <c r="F5" s="43" t="s">
        <v>10</v>
      </c>
    </row>
    <row r="6" spans="1:9" ht="15" x14ac:dyDescent="0.25">
      <c r="A6" s="202" t="s">
        <v>101</v>
      </c>
      <c r="B6" s="202"/>
      <c r="C6" s="202"/>
      <c r="D6" s="202"/>
      <c r="E6" s="202"/>
      <c r="F6" s="202"/>
    </row>
    <row r="7" spans="1:9" ht="15" x14ac:dyDescent="0.25">
      <c r="A7" s="203" t="s">
        <v>26</v>
      </c>
      <c r="B7" s="203"/>
      <c r="C7" s="44">
        <f>C8+C9</f>
        <v>0</v>
      </c>
      <c r="D7" s="44">
        <f>D8+D9</f>
        <v>46337.29032</v>
      </c>
      <c r="E7" s="44">
        <f>E8+E9</f>
        <v>52724.29032</v>
      </c>
      <c r="F7" s="44">
        <f>F8+F9</f>
        <v>53099.29032</v>
      </c>
    </row>
    <row r="8" spans="1:9" x14ac:dyDescent="0.2">
      <c r="A8" s="201" t="s">
        <v>27</v>
      </c>
      <c r="B8" s="201"/>
      <c r="C8" s="45">
        <f>C11+C13+C14+C15+C16+C17</f>
        <v>0</v>
      </c>
      <c r="D8" s="45">
        <f>D11+D13+D14+D15+D16+D17</f>
        <v>43339.190320000002</v>
      </c>
      <c r="E8" s="45">
        <f>E11+E13+E14+E15+E16+E17</f>
        <v>49444.29032</v>
      </c>
      <c r="F8" s="45">
        <f>F11+F13+F14+F15+F16+F17</f>
        <v>49819.29032</v>
      </c>
    </row>
    <row r="9" spans="1:9" x14ac:dyDescent="0.2">
      <c r="A9" s="201" t="s">
        <v>28</v>
      </c>
      <c r="B9" s="201"/>
      <c r="C9" s="46">
        <f>C12+C18</f>
        <v>0</v>
      </c>
      <c r="D9" s="46">
        <f>D12+D18</f>
        <v>2998.1</v>
      </c>
      <c r="E9" s="46">
        <f>E12+E18</f>
        <v>3280</v>
      </c>
      <c r="F9" s="46">
        <f>F12+F18</f>
        <v>3280</v>
      </c>
    </row>
    <row r="10" spans="1:9" ht="45" x14ac:dyDescent="0.25">
      <c r="A10" s="47" t="s">
        <v>23</v>
      </c>
      <c r="B10" s="48" t="s">
        <v>24</v>
      </c>
      <c r="C10" s="49">
        <f>C11</f>
        <v>0</v>
      </c>
      <c r="D10" s="49">
        <f>D11+D12</f>
        <v>9671.2903200000001</v>
      </c>
      <c r="E10" s="49">
        <f>E11+E12</f>
        <v>9671.2903200000001</v>
      </c>
      <c r="F10" s="49">
        <f>F11+F12</f>
        <v>9671.2903200000001</v>
      </c>
    </row>
    <row r="11" spans="1:9" ht="128.25" x14ac:dyDescent="0.2">
      <c r="A11" s="47" t="s">
        <v>102</v>
      </c>
      <c r="B11" s="50" t="s">
        <v>103</v>
      </c>
      <c r="C11" s="51">
        <v>0</v>
      </c>
      <c r="D11" s="52">
        <v>6673.1903199999997</v>
      </c>
      <c r="E11" s="51">
        <f>D11</f>
        <v>6673.1903199999997</v>
      </c>
      <c r="F11" s="51">
        <f>E11</f>
        <v>6673.1903199999997</v>
      </c>
    </row>
    <row r="12" spans="1:9" x14ac:dyDescent="0.2">
      <c r="A12" s="47"/>
      <c r="B12" s="57" t="s">
        <v>105</v>
      </c>
      <c r="C12" s="51">
        <v>0</v>
      </c>
      <c r="D12" s="51">
        <v>2998.1</v>
      </c>
      <c r="E12" s="51">
        <f>D12</f>
        <v>2998.1</v>
      </c>
      <c r="F12" s="51">
        <f>E12</f>
        <v>2998.1</v>
      </c>
    </row>
    <row r="13" spans="1:9" ht="42.75" x14ac:dyDescent="0.2">
      <c r="A13" s="47">
        <v>2</v>
      </c>
      <c r="B13" s="60" t="s">
        <v>106</v>
      </c>
      <c r="C13" s="51">
        <v>0</v>
      </c>
      <c r="D13" s="52">
        <v>6500</v>
      </c>
      <c r="E13" s="51">
        <f>375+D13</f>
        <v>6875</v>
      </c>
      <c r="F13" s="51">
        <f>375+E13</f>
        <v>7250</v>
      </c>
    </row>
    <row r="14" spans="1:9" ht="63.75" customHeight="1" x14ac:dyDescent="0.2">
      <c r="A14" s="47">
        <v>3</v>
      </c>
      <c r="B14" s="60" t="s">
        <v>110</v>
      </c>
      <c r="C14" s="51">
        <v>0</v>
      </c>
      <c r="D14" s="51">
        <f>C14</f>
        <v>0</v>
      </c>
      <c r="E14" s="51">
        <v>4560</v>
      </c>
      <c r="F14" s="51">
        <f>E14</f>
        <v>4560</v>
      </c>
    </row>
    <row r="15" spans="1:9" ht="85.5" x14ac:dyDescent="0.2">
      <c r="A15" s="47">
        <v>4</v>
      </c>
      <c r="B15" s="60" t="s">
        <v>111</v>
      </c>
      <c r="C15" s="51">
        <v>0</v>
      </c>
      <c r="D15" s="52">
        <v>26257</v>
      </c>
      <c r="E15" s="51">
        <v>26257</v>
      </c>
      <c r="F15" s="51">
        <v>26257</v>
      </c>
    </row>
    <row r="16" spans="1:9" ht="42.75" x14ac:dyDescent="0.2">
      <c r="A16" s="47">
        <v>5</v>
      </c>
      <c r="B16" s="60" t="s">
        <v>112</v>
      </c>
      <c r="C16" s="51">
        <v>0</v>
      </c>
      <c r="D16" s="52">
        <v>3909</v>
      </c>
      <c r="E16" s="51">
        <f>D16</f>
        <v>3909</v>
      </c>
      <c r="F16" s="51">
        <v>3909</v>
      </c>
    </row>
    <row r="17" spans="1:6" ht="57" x14ac:dyDescent="0.2">
      <c r="A17" s="47">
        <v>6</v>
      </c>
      <c r="B17" s="60" t="s">
        <v>114</v>
      </c>
      <c r="C17" s="51">
        <v>0</v>
      </c>
      <c r="D17" s="51">
        <v>0</v>
      </c>
      <c r="E17" s="51">
        <v>1170.0999999999999</v>
      </c>
      <c r="F17" s="51">
        <v>1170.0999999999999</v>
      </c>
    </row>
    <row r="18" spans="1:6" x14ac:dyDescent="0.2">
      <c r="A18" s="63"/>
      <c r="B18" s="64" t="s">
        <v>105</v>
      </c>
      <c r="C18" s="65">
        <v>0</v>
      </c>
      <c r="D18" s="65">
        <v>0</v>
      </c>
      <c r="E18" s="65">
        <v>281.89999999999998</v>
      </c>
      <c r="F18" s="65">
        <f>E18</f>
        <v>281.89999999999998</v>
      </c>
    </row>
    <row r="19" spans="1:6" ht="15" x14ac:dyDescent="0.25">
      <c r="A19" s="202" t="s">
        <v>25</v>
      </c>
      <c r="B19" s="202"/>
      <c r="C19" s="202"/>
      <c r="D19" s="202"/>
      <c r="E19" s="202"/>
      <c r="F19" s="202"/>
    </row>
    <row r="20" spans="1:6" ht="15" x14ac:dyDescent="0.25">
      <c r="A20" s="203" t="s">
        <v>26</v>
      </c>
      <c r="B20" s="203"/>
      <c r="C20" s="44">
        <f>C21+C22</f>
        <v>47122.7</v>
      </c>
      <c r="D20" s="44">
        <f>D21+D22</f>
        <v>114144.2</v>
      </c>
      <c r="E20" s="44">
        <f>E21+E22</f>
        <v>240118.9</v>
      </c>
      <c r="F20" s="44">
        <f>F21+F22</f>
        <v>315525.09999999998</v>
      </c>
    </row>
    <row r="21" spans="1:6" x14ac:dyDescent="0.2">
      <c r="A21" s="201" t="s">
        <v>27</v>
      </c>
      <c r="B21" s="201"/>
      <c r="C21" s="45">
        <f>C24+C25+C26+C27+C28+C29+C30+C31+C33+C34+C35+C36+C37+C38+C39+C40+C41+C42+C32</f>
        <v>47122.7</v>
      </c>
      <c r="D21" s="45">
        <f>D24+D25+D26+D27+D28+D29+D30+D31+D33+D34+D35+D36+D37+D38+D39+D40+D41+D42+D32</f>
        <v>114144.2</v>
      </c>
      <c r="E21" s="45">
        <f>E24+E25+E26+E27+E28+E29+E30+E31+E33+E34+E35+E36+E37+E38+E39+E40+E41+E42+E32</f>
        <v>240118.9</v>
      </c>
      <c r="F21" s="45">
        <f>F24+F25+F26+F27+F28+F29+F30+F31+F33+F34+F35+F36+F37+F38+F39+F40+F41+F42+F32</f>
        <v>315525.09999999998</v>
      </c>
    </row>
    <row r="22" spans="1:6" x14ac:dyDescent="0.2">
      <c r="A22" s="201" t="s">
        <v>28</v>
      </c>
      <c r="B22" s="201"/>
      <c r="C22" s="46">
        <v>0</v>
      </c>
      <c r="D22" s="46">
        <v>0</v>
      </c>
      <c r="E22" s="46">
        <v>0</v>
      </c>
      <c r="F22" s="46">
        <v>0</v>
      </c>
    </row>
    <row r="23" spans="1:6" ht="60" x14ac:dyDescent="0.25">
      <c r="A23" s="47" t="s">
        <v>23</v>
      </c>
      <c r="B23" s="48" t="s">
        <v>116</v>
      </c>
      <c r="C23" s="49">
        <f>C24</f>
        <v>8419.1</v>
      </c>
      <c r="D23" s="49">
        <f>D24+D25</f>
        <v>34238.699999999997</v>
      </c>
      <c r="E23" s="49">
        <f>E24+E25</f>
        <v>95423.2</v>
      </c>
      <c r="F23" s="49">
        <f>F24+F25</f>
        <v>113838.39999999999</v>
      </c>
    </row>
    <row r="24" spans="1:6" ht="57.75" x14ac:dyDescent="0.2">
      <c r="A24" s="66" t="s">
        <v>102</v>
      </c>
      <c r="B24" s="67" t="s">
        <v>117</v>
      </c>
      <c r="C24" s="68">
        <v>8419.1</v>
      </c>
      <c r="D24" s="68">
        <v>26638.7</v>
      </c>
      <c r="E24" s="69">
        <v>82123.199999999997</v>
      </c>
      <c r="F24" s="69">
        <v>94838.399999999994</v>
      </c>
    </row>
    <row r="25" spans="1:6" ht="43.5" x14ac:dyDescent="0.2">
      <c r="A25" s="66" t="s">
        <v>42</v>
      </c>
      <c r="B25" s="67" t="s">
        <v>118</v>
      </c>
      <c r="C25" s="68">
        <v>1900</v>
      </c>
      <c r="D25" s="68">
        <v>7600</v>
      </c>
      <c r="E25" s="69">
        <v>13300</v>
      </c>
      <c r="F25" s="69">
        <v>19000</v>
      </c>
    </row>
    <row r="26" spans="1:6" ht="71.25" x14ac:dyDescent="0.2">
      <c r="A26" s="47">
        <v>2</v>
      </c>
      <c r="B26" s="60" t="s">
        <v>119</v>
      </c>
      <c r="C26" s="69">
        <v>0</v>
      </c>
      <c r="D26" s="69">
        <v>137.69999999999999</v>
      </c>
      <c r="E26" s="69">
        <f>D26</f>
        <v>137.69999999999999</v>
      </c>
      <c r="F26" s="69">
        <f>E26</f>
        <v>137.69999999999999</v>
      </c>
    </row>
    <row r="27" spans="1:6" ht="57" x14ac:dyDescent="0.2">
      <c r="A27" s="47">
        <v>3</v>
      </c>
      <c r="B27" s="60" t="s">
        <v>29</v>
      </c>
      <c r="C27" s="69">
        <v>0</v>
      </c>
      <c r="D27" s="69">
        <v>0</v>
      </c>
      <c r="E27" s="69">
        <v>25000</v>
      </c>
      <c r="F27" s="69">
        <v>50000</v>
      </c>
    </row>
    <row r="28" spans="1:6" ht="42.75" x14ac:dyDescent="0.2">
      <c r="A28" s="47">
        <v>4</v>
      </c>
      <c r="B28" s="60" t="s">
        <v>122</v>
      </c>
      <c r="C28" s="69">
        <v>0</v>
      </c>
      <c r="D28" s="69">
        <v>0</v>
      </c>
      <c r="E28" s="69">
        <v>1500</v>
      </c>
      <c r="F28" s="69">
        <v>5000</v>
      </c>
    </row>
    <row r="29" spans="1:6" x14ac:dyDescent="0.2">
      <c r="A29" s="47">
        <v>5</v>
      </c>
      <c r="B29" s="59" t="s">
        <v>30</v>
      </c>
      <c r="C29" s="69">
        <v>0</v>
      </c>
      <c r="D29" s="68">
        <v>1500</v>
      </c>
      <c r="E29" s="68">
        <v>1500</v>
      </c>
      <c r="F29" s="69">
        <v>1500</v>
      </c>
    </row>
    <row r="30" spans="1:6" ht="42.75" x14ac:dyDescent="0.2">
      <c r="A30" s="47">
        <v>6</v>
      </c>
      <c r="B30" s="59" t="s">
        <v>31</v>
      </c>
      <c r="C30" s="68">
        <v>4438</v>
      </c>
      <c r="D30" s="68">
        <f>C30</f>
        <v>4438</v>
      </c>
      <c r="E30" s="69">
        <f>D30</f>
        <v>4438</v>
      </c>
      <c r="F30" s="69">
        <f>E30</f>
        <v>4438</v>
      </c>
    </row>
    <row r="31" spans="1:6" ht="42.75" x14ac:dyDescent="0.2">
      <c r="A31" s="47">
        <v>7</v>
      </c>
      <c r="B31" s="59" t="s">
        <v>125</v>
      </c>
      <c r="C31" s="68">
        <v>2243</v>
      </c>
      <c r="D31" s="68">
        <v>6172.8</v>
      </c>
      <c r="E31" s="69">
        <v>10261.799999999999</v>
      </c>
      <c r="F31" s="69">
        <v>14154</v>
      </c>
    </row>
    <row r="32" spans="1:6" ht="85.5" x14ac:dyDescent="0.2">
      <c r="A32" s="47">
        <v>8</v>
      </c>
      <c r="B32" s="59" t="s">
        <v>33</v>
      </c>
      <c r="C32" s="72">
        <v>0</v>
      </c>
      <c r="D32" s="72">
        <v>0</v>
      </c>
      <c r="E32" s="69">
        <v>0</v>
      </c>
      <c r="F32" s="69">
        <v>6614</v>
      </c>
    </row>
    <row r="33" spans="1:6" ht="71.25" x14ac:dyDescent="0.2">
      <c r="A33" s="47">
        <v>9</v>
      </c>
      <c r="B33" s="59" t="s">
        <v>34</v>
      </c>
      <c r="C33" s="68">
        <v>8130</v>
      </c>
      <c r="D33" s="68">
        <v>23044</v>
      </c>
      <c r="E33" s="69">
        <v>23044</v>
      </c>
      <c r="F33" s="69">
        <v>23044</v>
      </c>
    </row>
    <row r="34" spans="1:6" ht="85.5" x14ac:dyDescent="0.2">
      <c r="A34" s="47">
        <v>10</v>
      </c>
      <c r="B34" s="59" t="s">
        <v>36</v>
      </c>
      <c r="C34" s="68">
        <v>10000</v>
      </c>
      <c r="D34" s="68">
        <v>13965</v>
      </c>
      <c r="E34" s="69">
        <v>13965</v>
      </c>
      <c r="F34" s="69">
        <v>13965</v>
      </c>
    </row>
    <row r="35" spans="1:6" x14ac:dyDescent="0.2">
      <c r="A35" s="47">
        <v>11</v>
      </c>
      <c r="B35" s="59" t="s">
        <v>128</v>
      </c>
      <c r="C35" s="69">
        <v>0</v>
      </c>
      <c r="D35" s="69">
        <v>0</v>
      </c>
      <c r="E35" s="69">
        <v>4000</v>
      </c>
      <c r="F35" s="69">
        <v>4000</v>
      </c>
    </row>
    <row r="36" spans="1:6" ht="42.75" x14ac:dyDescent="0.2">
      <c r="A36" s="47">
        <v>12</v>
      </c>
      <c r="B36" s="59" t="s">
        <v>129</v>
      </c>
      <c r="C36" s="69">
        <v>0</v>
      </c>
      <c r="D36" s="69">
        <v>0</v>
      </c>
      <c r="E36" s="69">
        <v>3000</v>
      </c>
      <c r="F36" s="69">
        <v>3000</v>
      </c>
    </row>
    <row r="37" spans="1:6" ht="42.75" x14ac:dyDescent="0.2">
      <c r="A37" s="47">
        <v>13</v>
      </c>
      <c r="B37" s="59" t="s">
        <v>130</v>
      </c>
      <c r="C37" s="69">
        <v>0</v>
      </c>
      <c r="D37" s="69">
        <v>0</v>
      </c>
      <c r="E37" s="69">
        <v>5560</v>
      </c>
      <c r="F37" s="69">
        <v>5560</v>
      </c>
    </row>
    <row r="38" spans="1:6" ht="28.5" x14ac:dyDescent="0.2">
      <c r="A38" s="47">
        <v>14</v>
      </c>
      <c r="B38" s="59" t="s">
        <v>131</v>
      </c>
      <c r="C38" s="69">
        <v>0</v>
      </c>
      <c r="D38" s="69">
        <v>0</v>
      </c>
      <c r="E38" s="69">
        <v>6600</v>
      </c>
      <c r="F38" s="69">
        <v>6600</v>
      </c>
    </row>
    <row r="39" spans="1:6" ht="28.5" x14ac:dyDescent="0.2">
      <c r="A39" s="47">
        <v>15</v>
      </c>
      <c r="B39" s="59" t="s">
        <v>132</v>
      </c>
      <c r="C39" s="69">
        <v>0</v>
      </c>
      <c r="D39" s="69">
        <v>50</v>
      </c>
      <c r="E39" s="69">
        <v>50</v>
      </c>
      <c r="F39" s="69">
        <v>100</v>
      </c>
    </row>
    <row r="40" spans="1:6" ht="28.5" x14ac:dyDescent="0.2">
      <c r="A40" s="47">
        <v>16</v>
      </c>
      <c r="B40" s="59" t="s">
        <v>134</v>
      </c>
      <c r="C40" s="69">
        <v>0</v>
      </c>
      <c r="D40" s="69">
        <v>5000</v>
      </c>
      <c r="E40" s="69">
        <v>5000</v>
      </c>
      <c r="F40" s="69">
        <v>5000</v>
      </c>
    </row>
    <row r="41" spans="1:6" ht="42.75" x14ac:dyDescent="0.2">
      <c r="A41" s="47">
        <v>17</v>
      </c>
      <c r="B41" s="59" t="s">
        <v>135</v>
      </c>
      <c r="C41" s="68">
        <v>6196.6</v>
      </c>
      <c r="D41" s="68">
        <v>14006</v>
      </c>
      <c r="E41" s="69">
        <v>23251.200000000001</v>
      </c>
      <c r="F41" s="69">
        <v>35390</v>
      </c>
    </row>
    <row r="42" spans="1:6" ht="42.75" x14ac:dyDescent="0.2">
      <c r="A42" s="47">
        <v>18</v>
      </c>
      <c r="B42" s="59" t="s">
        <v>137</v>
      </c>
      <c r="C42" s="69">
        <v>5796</v>
      </c>
      <c r="D42" s="69">
        <v>11592</v>
      </c>
      <c r="E42" s="69">
        <v>17388</v>
      </c>
      <c r="F42" s="69">
        <v>23184</v>
      </c>
    </row>
    <row r="43" spans="1:6" ht="15" x14ac:dyDescent="0.25">
      <c r="A43" s="202" t="s">
        <v>139</v>
      </c>
      <c r="B43" s="202"/>
      <c r="C43" s="202"/>
      <c r="D43" s="202"/>
      <c r="E43" s="202"/>
      <c r="F43" s="202"/>
    </row>
    <row r="44" spans="1:6" ht="15" x14ac:dyDescent="0.25">
      <c r="A44" s="203" t="s">
        <v>26</v>
      </c>
      <c r="B44" s="203"/>
      <c r="C44" s="44">
        <f>C45</f>
        <v>0</v>
      </c>
      <c r="D44" s="44">
        <f>D45</f>
        <v>0</v>
      </c>
      <c r="E44" s="44">
        <f>E45</f>
        <v>10000</v>
      </c>
      <c r="F44" s="44">
        <f>F45</f>
        <v>10000</v>
      </c>
    </row>
    <row r="45" spans="1:6" x14ac:dyDescent="0.2">
      <c r="A45" s="201" t="s">
        <v>27</v>
      </c>
      <c r="B45" s="201"/>
      <c r="C45" s="45">
        <f>C47+C48+C49+C50+C51+C52+C53+C54+C56+C57+C58+C59+C60+C61+C62+C63+C64+C65+C55</f>
        <v>0</v>
      </c>
      <c r="D45" s="45">
        <f>D47+D48+D49+D50+D51+D52+D53+D54+D56+D57+D58+D59+D60+D61+D62+D63+D64+D65+D55</f>
        <v>0</v>
      </c>
      <c r="E45" s="45">
        <v>10000</v>
      </c>
      <c r="F45" s="45">
        <v>10000</v>
      </c>
    </row>
  </sheetData>
  <mergeCells count="15">
    <mergeCell ref="A2:F2"/>
    <mergeCell ref="A4:A5"/>
    <mergeCell ref="B4:B5"/>
    <mergeCell ref="C4:F4"/>
    <mergeCell ref="A6:F6"/>
    <mergeCell ref="A7:B7"/>
    <mergeCell ref="A8:B8"/>
    <mergeCell ref="A9:B9"/>
    <mergeCell ref="A19:F19"/>
    <mergeCell ref="A20:B20"/>
    <mergeCell ref="A21:B21"/>
    <mergeCell ref="A22:B22"/>
    <mergeCell ref="A43:F43"/>
    <mergeCell ref="A44:B44"/>
    <mergeCell ref="A45:B45"/>
  </mergeCells>
  <pageMargins left="0.7" right="0.7" top="0.75" bottom="0.75" header="0.511811023622047" footer="0.511811023622047"/>
  <pageSetup paperSize="9" scale="76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на печать</vt:lpstr>
      <vt:lpstr>План мероприятий на 2025г.</vt:lpstr>
      <vt:lpstr>Корп МСП</vt:lpstr>
      <vt:lpstr>мнение ДФ</vt:lpstr>
      <vt:lpstr>данные от ГРБС</vt:lpstr>
      <vt:lpstr>'на печать'!Заголовки_для_печати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Билык Ирина Викторовна</dc:creator>
  <dc:description/>
  <cp:lastModifiedBy>Егоров Евгений Сергеевич</cp:lastModifiedBy>
  <cp:revision>1</cp:revision>
  <cp:lastPrinted>2025-01-10T12:48:06Z</cp:lastPrinted>
  <dcterms:created xsi:type="dcterms:W3CDTF">2024-10-22T05:23:55Z</dcterms:created>
  <dcterms:modified xsi:type="dcterms:W3CDTF">2025-08-06T06:22:01Z</dcterms:modified>
  <dc:language>ru-RU</dc:language>
</cp:coreProperties>
</file>